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00 - Vedlejší a ostatní n..." sheetId="2" r:id="rId2"/>
    <sheet name="01 - Půdní vestavba učeben" sheetId="3" r:id="rId3"/>
  </sheets>
  <definedNames>
    <definedName name="_xlnm._FilterDatabase" localSheetId="1" hidden="1">'00 - Vedlejší a ostatní n...'!$C$120:$K$138</definedName>
    <definedName name="_xlnm._FilterDatabase" localSheetId="2" hidden="1">'01 - Půdní vestavba učeben'!$C$145:$K$633</definedName>
    <definedName name="_xlnm.Print_Titles" localSheetId="1">'00 - Vedlejší a ostatní n...'!$120:$120</definedName>
    <definedName name="_xlnm.Print_Titles" localSheetId="2">'01 - Půdní vestavba učeben'!$145:$145</definedName>
    <definedName name="_xlnm.Print_Titles" localSheetId="0">'Rekapitulace stavby'!$92:$92</definedName>
    <definedName name="_xlnm.Print_Area" localSheetId="1">'00 - Vedlejší a ostatní n...'!$C$4:$J$76,'00 - Vedlejší a ostatní n...'!$C$82:$J$102,'00 - Vedlejší a ostatní n...'!$C$108:$K$138</definedName>
    <definedName name="_xlnm.Print_Area" localSheetId="2">'01 - Půdní vestavba učeben'!$C$4:$J$76,'01 - Půdní vestavba učeben'!$C$82:$J$127,'01 - Půdní vestavba učeben'!$C$133:$K$633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633" i="3"/>
  <c r="BH633" i="3"/>
  <c r="BG633" i="3"/>
  <c r="BF633" i="3"/>
  <c r="T633" i="3"/>
  <c r="R633" i="3"/>
  <c r="P633" i="3"/>
  <c r="BI632" i="3"/>
  <c r="BH632" i="3"/>
  <c r="BG632" i="3"/>
  <c r="BF632" i="3"/>
  <c r="T632" i="3"/>
  <c r="R632" i="3"/>
  <c r="P632" i="3"/>
  <c r="BI631" i="3"/>
  <c r="BH631" i="3"/>
  <c r="BG631" i="3"/>
  <c r="BF631" i="3"/>
  <c r="T631" i="3"/>
  <c r="R631" i="3"/>
  <c r="P631" i="3"/>
  <c r="BI630" i="3"/>
  <c r="BH630" i="3"/>
  <c r="BG630" i="3"/>
  <c r="BF630" i="3"/>
  <c r="T630" i="3"/>
  <c r="R630" i="3"/>
  <c r="P630" i="3"/>
  <c r="BI626" i="3"/>
  <c r="BH626" i="3"/>
  <c r="BG626" i="3"/>
  <c r="BF626" i="3"/>
  <c r="T626" i="3"/>
  <c r="R626" i="3"/>
  <c r="P626" i="3"/>
  <c r="BI625" i="3"/>
  <c r="BH625" i="3"/>
  <c r="BG625" i="3"/>
  <c r="BF625" i="3"/>
  <c r="T625" i="3"/>
  <c r="R625" i="3"/>
  <c r="P625" i="3"/>
  <c r="BI624" i="3"/>
  <c r="BH624" i="3"/>
  <c r="BG624" i="3"/>
  <c r="BF624" i="3"/>
  <c r="T624" i="3"/>
  <c r="R624" i="3"/>
  <c r="P624" i="3"/>
  <c r="BI620" i="3"/>
  <c r="BH620" i="3"/>
  <c r="BG620" i="3"/>
  <c r="BF620" i="3"/>
  <c r="T620" i="3"/>
  <c r="R620" i="3"/>
  <c r="P620" i="3"/>
  <c r="BI617" i="3"/>
  <c r="BH617" i="3"/>
  <c r="BG617" i="3"/>
  <c r="BF617" i="3"/>
  <c r="T617" i="3"/>
  <c r="R617" i="3"/>
  <c r="P617" i="3"/>
  <c r="BI615" i="3"/>
  <c r="BH615" i="3"/>
  <c r="BG615" i="3"/>
  <c r="BF615" i="3"/>
  <c r="T615" i="3"/>
  <c r="R615" i="3"/>
  <c r="P615" i="3"/>
  <c r="BI614" i="3"/>
  <c r="BH614" i="3"/>
  <c r="BG614" i="3"/>
  <c r="BF614" i="3"/>
  <c r="T614" i="3"/>
  <c r="R614" i="3"/>
  <c r="P614" i="3"/>
  <c r="BI604" i="3"/>
  <c r="BH604" i="3"/>
  <c r="BG604" i="3"/>
  <c r="BF604" i="3"/>
  <c r="T604" i="3"/>
  <c r="R604" i="3"/>
  <c r="P604" i="3"/>
  <c r="BI603" i="3"/>
  <c r="BH603" i="3"/>
  <c r="BG603" i="3"/>
  <c r="BF603" i="3"/>
  <c r="T603" i="3"/>
  <c r="R603" i="3"/>
  <c r="P603" i="3"/>
  <c r="BI594" i="3"/>
  <c r="BH594" i="3"/>
  <c r="BG594" i="3"/>
  <c r="BF594" i="3"/>
  <c r="T594" i="3"/>
  <c r="R594" i="3"/>
  <c r="P594" i="3"/>
  <c r="BI591" i="3"/>
  <c r="BH591" i="3"/>
  <c r="BG591" i="3"/>
  <c r="BF591" i="3"/>
  <c r="T591" i="3"/>
  <c r="R591" i="3"/>
  <c r="P591" i="3"/>
  <c r="BI587" i="3"/>
  <c r="BH587" i="3"/>
  <c r="BG587" i="3"/>
  <c r="BF587" i="3"/>
  <c r="T587" i="3"/>
  <c r="R587" i="3"/>
  <c r="P587" i="3"/>
  <c r="BI585" i="3"/>
  <c r="BH585" i="3"/>
  <c r="BG585" i="3"/>
  <c r="BF585" i="3"/>
  <c r="T585" i="3"/>
  <c r="R585" i="3"/>
  <c r="P585" i="3"/>
  <c r="BI583" i="3"/>
  <c r="BH583" i="3"/>
  <c r="BG583" i="3"/>
  <c r="BF583" i="3"/>
  <c r="T583" i="3"/>
  <c r="R583" i="3"/>
  <c r="P583" i="3"/>
  <c r="BI582" i="3"/>
  <c r="BH582" i="3"/>
  <c r="BG582" i="3"/>
  <c r="BF582" i="3"/>
  <c r="T582" i="3"/>
  <c r="R582" i="3"/>
  <c r="P582" i="3"/>
  <c r="BI581" i="3"/>
  <c r="BH581" i="3"/>
  <c r="BG581" i="3"/>
  <c r="BF581" i="3"/>
  <c r="T581" i="3"/>
  <c r="R581" i="3"/>
  <c r="P581" i="3"/>
  <c r="BI580" i="3"/>
  <c r="BH580" i="3"/>
  <c r="BG580" i="3"/>
  <c r="BF580" i="3"/>
  <c r="T580" i="3"/>
  <c r="R580" i="3"/>
  <c r="P580" i="3"/>
  <c r="BI579" i="3"/>
  <c r="BH579" i="3"/>
  <c r="BG579" i="3"/>
  <c r="BF579" i="3"/>
  <c r="T579" i="3"/>
  <c r="R579" i="3"/>
  <c r="P579" i="3"/>
  <c r="BI578" i="3"/>
  <c r="BH578" i="3"/>
  <c r="BG578" i="3"/>
  <c r="BF578" i="3"/>
  <c r="T578" i="3"/>
  <c r="R578" i="3"/>
  <c r="P578" i="3"/>
  <c r="BI577" i="3"/>
  <c r="BH577" i="3"/>
  <c r="BG577" i="3"/>
  <c r="BF577" i="3"/>
  <c r="T577" i="3"/>
  <c r="R577" i="3"/>
  <c r="P577" i="3"/>
  <c r="BI576" i="3"/>
  <c r="BH576" i="3"/>
  <c r="BG576" i="3"/>
  <c r="BF576" i="3"/>
  <c r="T576" i="3"/>
  <c r="R576" i="3"/>
  <c r="P576" i="3"/>
  <c r="BI571" i="3"/>
  <c r="BH571" i="3"/>
  <c r="BG571" i="3"/>
  <c r="BF571" i="3"/>
  <c r="T571" i="3"/>
  <c r="R571" i="3"/>
  <c r="P571" i="3"/>
  <c r="BI569" i="3"/>
  <c r="BH569" i="3"/>
  <c r="BG569" i="3"/>
  <c r="BF569" i="3"/>
  <c r="T569" i="3"/>
  <c r="R569" i="3"/>
  <c r="P569" i="3"/>
  <c r="BI568" i="3"/>
  <c r="BH568" i="3"/>
  <c r="BG568" i="3"/>
  <c r="BF568" i="3"/>
  <c r="T568" i="3"/>
  <c r="R568" i="3"/>
  <c r="P568" i="3"/>
  <c r="BI566" i="3"/>
  <c r="BH566" i="3"/>
  <c r="BG566" i="3"/>
  <c r="BF566" i="3"/>
  <c r="T566" i="3"/>
  <c r="R566" i="3"/>
  <c r="P566" i="3"/>
  <c r="BI560" i="3"/>
  <c r="BH560" i="3"/>
  <c r="BG560" i="3"/>
  <c r="BF560" i="3"/>
  <c r="T560" i="3"/>
  <c r="R560" i="3"/>
  <c r="P560" i="3"/>
  <c r="BI558" i="3"/>
  <c r="BH558" i="3"/>
  <c r="BG558" i="3"/>
  <c r="BF558" i="3"/>
  <c r="T558" i="3"/>
  <c r="R558" i="3"/>
  <c r="P558" i="3"/>
  <c r="BI557" i="3"/>
  <c r="BH557" i="3"/>
  <c r="BG557" i="3"/>
  <c r="BF557" i="3"/>
  <c r="T557" i="3"/>
  <c r="R557" i="3"/>
  <c r="P557" i="3"/>
  <c r="BI556" i="3"/>
  <c r="BH556" i="3"/>
  <c r="BG556" i="3"/>
  <c r="BF556" i="3"/>
  <c r="T556" i="3"/>
  <c r="R556" i="3"/>
  <c r="P556" i="3"/>
  <c r="BI555" i="3"/>
  <c r="BH555" i="3"/>
  <c r="BG555" i="3"/>
  <c r="BF555" i="3"/>
  <c r="T555" i="3"/>
  <c r="R555" i="3"/>
  <c r="P555" i="3"/>
  <c r="BI553" i="3"/>
  <c r="BH553" i="3"/>
  <c r="BG553" i="3"/>
  <c r="BF553" i="3"/>
  <c r="T553" i="3"/>
  <c r="R553" i="3"/>
  <c r="P553" i="3"/>
  <c r="BI551" i="3"/>
  <c r="BH551" i="3"/>
  <c r="BG551" i="3"/>
  <c r="BF551" i="3"/>
  <c r="T551" i="3"/>
  <c r="R551" i="3"/>
  <c r="P551" i="3"/>
  <c r="BI550" i="3"/>
  <c r="BH550" i="3"/>
  <c r="BG550" i="3"/>
  <c r="BF550" i="3"/>
  <c r="T550" i="3"/>
  <c r="R550" i="3"/>
  <c r="P550" i="3"/>
  <c r="BI549" i="3"/>
  <c r="BH549" i="3"/>
  <c r="BG549" i="3"/>
  <c r="BF549" i="3"/>
  <c r="T549" i="3"/>
  <c r="R549" i="3"/>
  <c r="P549" i="3"/>
  <c r="BI548" i="3"/>
  <c r="BH548" i="3"/>
  <c r="BG548" i="3"/>
  <c r="BF548" i="3"/>
  <c r="T548" i="3"/>
  <c r="R548" i="3"/>
  <c r="P548" i="3"/>
  <c r="BI546" i="3"/>
  <c r="BH546" i="3"/>
  <c r="BG546" i="3"/>
  <c r="BF546" i="3"/>
  <c r="T546" i="3"/>
  <c r="R546" i="3"/>
  <c r="P546" i="3"/>
  <c r="BI542" i="3"/>
  <c r="BH542" i="3"/>
  <c r="BG542" i="3"/>
  <c r="BF542" i="3"/>
  <c r="T542" i="3"/>
  <c r="R542" i="3"/>
  <c r="P542" i="3"/>
  <c r="BI540" i="3"/>
  <c r="BH540" i="3"/>
  <c r="BG540" i="3"/>
  <c r="BF540" i="3"/>
  <c r="T540" i="3"/>
  <c r="R540" i="3"/>
  <c r="P540" i="3"/>
  <c r="BI535" i="3"/>
  <c r="BH535" i="3"/>
  <c r="BG535" i="3"/>
  <c r="BF535" i="3"/>
  <c r="T535" i="3"/>
  <c r="R535" i="3"/>
  <c r="P535" i="3"/>
  <c r="BI534" i="3"/>
  <c r="BH534" i="3"/>
  <c r="BG534" i="3"/>
  <c r="BF534" i="3"/>
  <c r="T534" i="3"/>
  <c r="R534" i="3"/>
  <c r="P534" i="3"/>
  <c r="BI530" i="3"/>
  <c r="BH530" i="3"/>
  <c r="BG530" i="3"/>
  <c r="BF530" i="3"/>
  <c r="T530" i="3"/>
  <c r="R530" i="3"/>
  <c r="P530" i="3"/>
  <c r="BI528" i="3"/>
  <c r="BH528" i="3"/>
  <c r="BG528" i="3"/>
  <c r="BF528" i="3"/>
  <c r="T528" i="3"/>
  <c r="R528" i="3"/>
  <c r="P528" i="3"/>
  <c r="BI527" i="3"/>
  <c r="BH527" i="3"/>
  <c r="BG527" i="3"/>
  <c r="BF527" i="3"/>
  <c r="T527" i="3"/>
  <c r="R527" i="3"/>
  <c r="P527" i="3"/>
  <c r="BI526" i="3"/>
  <c r="BH526" i="3"/>
  <c r="BG526" i="3"/>
  <c r="BF526" i="3"/>
  <c r="T526" i="3"/>
  <c r="R526" i="3"/>
  <c r="P526" i="3"/>
  <c r="BI524" i="3"/>
  <c r="BH524" i="3"/>
  <c r="BG524" i="3"/>
  <c r="BF524" i="3"/>
  <c r="T524" i="3"/>
  <c r="R524" i="3"/>
  <c r="P524" i="3"/>
  <c r="BI522" i="3"/>
  <c r="BH522" i="3"/>
  <c r="BG522" i="3"/>
  <c r="BF522" i="3"/>
  <c r="T522" i="3"/>
  <c r="R522" i="3"/>
  <c r="P522" i="3"/>
  <c r="BI520" i="3"/>
  <c r="BH520" i="3"/>
  <c r="BG520" i="3"/>
  <c r="BF520" i="3"/>
  <c r="T520" i="3"/>
  <c r="R520" i="3"/>
  <c r="P520" i="3"/>
  <c r="BI517" i="3"/>
  <c r="BH517" i="3"/>
  <c r="BG517" i="3"/>
  <c r="BF517" i="3"/>
  <c r="T517" i="3"/>
  <c r="R517" i="3"/>
  <c r="P517" i="3"/>
  <c r="BI515" i="3"/>
  <c r="BH515" i="3"/>
  <c r="BG515" i="3"/>
  <c r="BF515" i="3"/>
  <c r="T515" i="3"/>
  <c r="R515" i="3"/>
  <c r="P515" i="3"/>
  <c r="BI513" i="3"/>
  <c r="BH513" i="3"/>
  <c r="BG513" i="3"/>
  <c r="BF513" i="3"/>
  <c r="T513" i="3"/>
  <c r="R513" i="3"/>
  <c r="P513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8" i="3"/>
  <c r="BH508" i="3"/>
  <c r="BG508" i="3"/>
  <c r="BF508" i="3"/>
  <c r="T508" i="3"/>
  <c r="R508" i="3"/>
  <c r="P508" i="3"/>
  <c r="BI507" i="3"/>
  <c r="BH507" i="3"/>
  <c r="BG507" i="3"/>
  <c r="BF507" i="3"/>
  <c r="T507" i="3"/>
  <c r="R507" i="3"/>
  <c r="P507" i="3"/>
  <c r="BI506" i="3"/>
  <c r="BH506" i="3"/>
  <c r="BG506" i="3"/>
  <c r="BF506" i="3"/>
  <c r="T506" i="3"/>
  <c r="R506" i="3"/>
  <c r="P506" i="3"/>
  <c r="BI505" i="3"/>
  <c r="BH505" i="3"/>
  <c r="BG505" i="3"/>
  <c r="BF505" i="3"/>
  <c r="T505" i="3"/>
  <c r="R505" i="3"/>
  <c r="P505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500" i="3"/>
  <c r="BH500" i="3"/>
  <c r="BG500" i="3"/>
  <c r="BF500" i="3"/>
  <c r="T500" i="3"/>
  <c r="R500" i="3"/>
  <c r="P500" i="3"/>
  <c r="BI499" i="3"/>
  <c r="BH499" i="3"/>
  <c r="BG499" i="3"/>
  <c r="BF499" i="3"/>
  <c r="T499" i="3"/>
  <c r="R499" i="3"/>
  <c r="P499" i="3"/>
  <c r="BI494" i="3"/>
  <c r="BH494" i="3"/>
  <c r="BG494" i="3"/>
  <c r="BF494" i="3"/>
  <c r="T494" i="3"/>
  <c r="R494" i="3"/>
  <c r="P494" i="3"/>
  <c r="BI493" i="3"/>
  <c r="BH493" i="3"/>
  <c r="BG493" i="3"/>
  <c r="BF493" i="3"/>
  <c r="T493" i="3"/>
  <c r="R493" i="3"/>
  <c r="P493" i="3"/>
  <c r="BI491" i="3"/>
  <c r="BH491" i="3"/>
  <c r="BG491" i="3"/>
  <c r="BF491" i="3"/>
  <c r="T491" i="3"/>
  <c r="R491" i="3"/>
  <c r="P491" i="3"/>
  <c r="BI489" i="3"/>
  <c r="BH489" i="3"/>
  <c r="BG489" i="3"/>
  <c r="BF489" i="3"/>
  <c r="T489" i="3"/>
  <c r="R489" i="3"/>
  <c r="P489" i="3"/>
  <c r="BI488" i="3"/>
  <c r="BH488" i="3"/>
  <c r="BG488" i="3"/>
  <c r="BF488" i="3"/>
  <c r="T488" i="3"/>
  <c r="R488" i="3"/>
  <c r="P488" i="3"/>
  <c r="BI486" i="3"/>
  <c r="BH486" i="3"/>
  <c r="BG486" i="3"/>
  <c r="BF486" i="3"/>
  <c r="T486" i="3"/>
  <c r="R486" i="3"/>
  <c r="P486" i="3"/>
  <c r="BI484" i="3"/>
  <c r="BH484" i="3"/>
  <c r="BG484" i="3"/>
  <c r="BF484" i="3"/>
  <c r="T484" i="3"/>
  <c r="R484" i="3"/>
  <c r="P484" i="3"/>
  <c r="BI483" i="3"/>
  <c r="BH483" i="3"/>
  <c r="BG483" i="3"/>
  <c r="BF483" i="3"/>
  <c r="T483" i="3"/>
  <c r="R483" i="3"/>
  <c r="P483" i="3"/>
  <c r="BI482" i="3"/>
  <c r="BH482" i="3"/>
  <c r="BG482" i="3"/>
  <c r="BF482" i="3"/>
  <c r="T482" i="3"/>
  <c r="R482" i="3"/>
  <c r="P482" i="3"/>
  <c r="BI480" i="3"/>
  <c r="BH480" i="3"/>
  <c r="BG480" i="3"/>
  <c r="BF480" i="3"/>
  <c r="T480" i="3"/>
  <c r="R480" i="3"/>
  <c r="P480" i="3"/>
  <c r="BI479" i="3"/>
  <c r="BH479" i="3"/>
  <c r="BG479" i="3"/>
  <c r="BF479" i="3"/>
  <c r="T479" i="3"/>
  <c r="R479" i="3"/>
  <c r="P479" i="3"/>
  <c r="BI478" i="3"/>
  <c r="BH478" i="3"/>
  <c r="BG478" i="3"/>
  <c r="BF478" i="3"/>
  <c r="T478" i="3"/>
  <c r="R478" i="3"/>
  <c r="P478" i="3"/>
  <c r="BI474" i="3"/>
  <c r="BH474" i="3"/>
  <c r="BG474" i="3"/>
  <c r="BF474" i="3"/>
  <c r="T474" i="3"/>
  <c r="R474" i="3"/>
  <c r="P474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69" i="3"/>
  <c r="BH469" i="3"/>
  <c r="BG469" i="3"/>
  <c r="BF469" i="3"/>
  <c r="T469" i="3"/>
  <c r="R469" i="3"/>
  <c r="P469" i="3"/>
  <c r="BI466" i="3"/>
  <c r="BH466" i="3"/>
  <c r="BG466" i="3"/>
  <c r="BF466" i="3"/>
  <c r="T466" i="3"/>
  <c r="R466" i="3"/>
  <c r="P466" i="3"/>
  <c r="BI465" i="3"/>
  <c r="BH465" i="3"/>
  <c r="BG465" i="3"/>
  <c r="BF465" i="3"/>
  <c r="T465" i="3"/>
  <c r="R465" i="3"/>
  <c r="P465" i="3"/>
  <c r="BI462" i="3"/>
  <c r="BH462" i="3"/>
  <c r="BG462" i="3"/>
  <c r="BF462" i="3"/>
  <c r="T462" i="3"/>
  <c r="R462" i="3"/>
  <c r="P462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8" i="3"/>
  <c r="BH458" i="3"/>
  <c r="BG458" i="3"/>
  <c r="BF458" i="3"/>
  <c r="T458" i="3"/>
  <c r="R458" i="3"/>
  <c r="P458" i="3"/>
  <c r="BI457" i="3"/>
  <c r="BH457" i="3"/>
  <c r="BG457" i="3"/>
  <c r="BF457" i="3"/>
  <c r="T457" i="3"/>
  <c r="R457" i="3"/>
  <c r="P457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3" i="3"/>
  <c r="BH453" i="3"/>
  <c r="BG453" i="3"/>
  <c r="BF453" i="3"/>
  <c r="T453" i="3"/>
  <c r="R453" i="3"/>
  <c r="P453" i="3"/>
  <c r="BI450" i="3"/>
  <c r="BH450" i="3"/>
  <c r="BG450" i="3"/>
  <c r="BF450" i="3"/>
  <c r="T450" i="3"/>
  <c r="R450" i="3"/>
  <c r="P450" i="3"/>
  <c r="BI449" i="3"/>
  <c r="BH449" i="3"/>
  <c r="BG449" i="3"/>
  <c r="BF449" i="3"/>
  <c r="T449" i="3"/>
  <c r="R449" i="3"/>
  <c r="P449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3" i="3"/>
  <c r="BH443" i="3"/>
  <c r="BG443" i="3"/>
  <c r="BF443" i="3"/>
  <c r="T443" i="3"/>
  <c r="R443" i="3"/>
  <c r="P443" i="3"/>
  <c r="BI440" i="3"/>
  <c r="BH440" i="3"/>
  <c r="BG440" i="3"/>
  <c r="BF440" i="3"/>
  <c r="T440" i="3"/>
  <c r="R440" i="3"/>
  <c r="P440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6" i="3"/>
  <c r="BH436" i="3"/>
  <c r="BG436" i="3"/>
  <c r="BF436" i="3"/>
  <c r="T436" i="3"/>
  <c r="R436" i="3"/>
  <c r="P436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5" i="3"/>
  <c r="BH425" i="3"/>
  <c r="BG425" i="3"/>
  <c r="BF425" i="3"/>
  <c r="T425" i="3"/>
  <c r="R425" i="3"/>
  <c r="P425" i="3"/>
  <c r="BI421" i="3"/>
  <c r="BH421" i="3"/>
  <c r="BG421" i="3"/>
  <c r="BF421" i="3"/>
  <c r="T421" i="3"/>
  <c r="R421" i="3"/>
  <c r="P421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09" i="3"/>
  <c r="BH409" i="3"/>
  <c r="BG409" i="3"/>
  <c r="BF409" i="3"/>
  <c r="T409" i="3"/>
  <c r="R409" i="3"/>
  <c r="P409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398" i="3"/>
  <c r="BH398" i="3"/>
  <c r="BG398" i="3"/>
  <c r="BF398" i="3"/>
  <c r="T398" i="3"/>
  <c r="R398" i="3"/>
  <c r="P398" i="3"/>
  <c r="BI395" i="3"/>
  <c r="BH395" i="3"/>
  <c r="BG395" i="3"/>
  <c r="BF395" i="3"/>
  <c r="T395" i="3"/>
  <c r="R395" i="3"/>
  <c r="P395" i="3"/>
  <c r="BI391" i="3"/>
  <c r="BH391" i="3"/>
  <c r="BG391" i="3"/>
  <c r="BF391" i="3"/>
  <c r="T391" i="3"/>
  <c r="R391" i="3"/>
  <c r="P391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78" i="3"/>
  <c r="BH378" i="3"/>
  <c r="BG378" i="3"/>
  <c r="BF378" i="3"/>
  <c r="T378" i="3"/>
  <c r="R378" i="3"/>
  <c r="P378" i="3"/>
  <c r="BI375" i="3"/>
  <c r="BH375" i="3"/>
  <c r="BG375" i="3"/>
  <c r="BF375" i="3"/>
  <c r="T375" i="3"/>
  <c r="R375" i="3"/>
  <c r="P375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3" i="3"/>
  <c r="BH363" i="3"/>
  <c r="BG363" i="3"/>
  <c r="BF363" i="3"/>
  <c r="T363" i="3"/>
  <c r="R363" i="3"/>
  <c r="P363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T329" i="3"/>
  <c r="R330" i="3"/>
  <c r="R329" i="3" s="1"/>
  <c r="P330" i="3"/>
  <c r="P329" i="3"/>
  <c r="BI328" i="3"/>
  <c r="BH328" i="3"/>
  <c r="BG328" i="3"/>
  <c r="BF328" i="3"/>
  <c r="T328" i="3"/>
  <c r="T327" i="3" s="1"/>
  <c r="R328" i="3"/>
  <c r="R327" i="3"/>
  <c r="P328" i="3"/>
  <c r="P327" i="3" s="1"/>
  <c r="BI326" i="3"/>
  <c r="BH326" i="3"/>
  <c r="BG326" i="3"/>
  <c r="BF326" i="3"/>
  <c r="T326" i="3"/>
  <c r="T325" i="3"/>
  <c r="R326" i="3"/>
  <c r="R325" i="3" s="1"/>
  <c r="P326" i="3"/>
  <c r="P325" i="3"/>
  <c r="BI324" i="3"/>
  <c r="BH324" i="3"/>
  <c r="BG324" i="3"/>
  <c r="BF324" i="3"/>
  <c r="T324" i="3"/>
  <c r="T323" i="3" s="1"/>
  <c r="R324" i="3"/>
  <c r="R323" i="3"/>
  <c r="P324" i="3"/>
  <c r="P323" i="3" s="1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T291" i="3"/>
  <c r="R292" i="3"/>
  <c r="R291" i="3" s="1"/>
  <c r="P292" i="3"/>
  <c r="P291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J143" i="3"/>
  <c r="J142" i="3"/>
  <c r="F142" i="3"/>
  <c r="F140" i="3"/>
  <c r="E138" i="3"/>
  <c r="J92" i="3"/>
  <c r="J91" i="3"/>
  <c r="F91" i="3"/>
  <c r="F89" i="3"/>
  <c r="E87" i="3"/>
  <c r="J18" i="3"/>
  <c r="E18" i="3"/>
  <c r="F143" i="3"/>
  <c r="J17" i="3"/>
  <c r="J12" i="3"/>
  <c r="J89" i="3" s="1"/>
  <c r="E7" i="3"/>
  <c r="E136" i="3" s="1"/>
  <c r="J37" i="2"/>
  <c r="J36" i="2"/>
  <c r="AY95" i="1"/>
  <c r="J35" i="2"/>
  <c r="AX95" i="1" s="1"/>
  <c r="BI137" i="2"/>
  <c r="BH137" i="2"/>
  <c r="BG137" i="2"/>
  <c r="BF137" i="2"/>
  <c r="T137" i="2"/>
  <c r="T136" i="2"/>
  <c r="R137" i="2"/>
  <c r="R136" i="2" s="1"/>
  <c r="P137" i="2"/>
  <c r="P136" i="2"/>
  <c r="BI135" i="2"/>
  <c r="BH135" i="2"/>
  <c r="BG135" i="2"/>
  <c r="BF135" i="2"/>
  <c r="T135" i="2"/>
  <c r="T134" i="2" s="1"/>
  <c r="R135" i="2"/>
  <c r="R134" i="2"/>
  <c r="P135" i="2"/>
  <c r="P134" i="2" s="1"/>
  <c r="BI132" i="2"/>
  <c r="BH132" i="2"/>
  <c r="BG132" i="2"/>
  <c r="BF132" i="2"/>
  <c r="T132" i="2"/>
  <c r="T131" i="2"/>
  <c r="R132" i="2"/>
  <c r="R131" i="2" s="1"/>
  <c r="P132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/>
  <c r="J17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J132" i="2"/>
  <c r="J135" i="2"/>
  <c r="BK129" i="2"/>
  <c r="BK128" i="2"/>
  <c r="J127" i="2"/>
  <c r="J124" i="2"/>
  <c r="J630" i="3"/>
  <c r="J624" i="3"/>
  <c r="BK617" i="3"/>
  <c r="BK603" i="3"/>
  <c r="J591" i="3"/>
  <c r="BK583" i="3"/>
  <c r="J580" i="3"/>
  <c r="J576" i="3"/>
  <c r="J568" i="3"/>
  <c r="J558" i="3"/>
  <c r="J555" i="3"/>
  <c r="BK546" i="3"/>
  <c r="J530" i="3"/>
  <c r="J527" i="3"/>
  <c r="BK520" i="3"/>
  <c r="BK511" i="3"/>
  <c r="BK505" i="3"/>
  <c r="J500" i="3"/>
  <c r="J491" i="3"/>
  <c r="J486" i="3"/>
  <c r="BK482" i="3"/>
  <c r="J474" i="3"/>
  <c r="J466" i="3"/>
  <c r="BK458" i="3"/>
  <c r="J453" i="3"/>
  <c r="J446" i="3"/>
  <c r="BK440" i="3"/>
  <c r="J429" i="3"/>
  <c r="J416" i="3"/>
  <c r="J407" i="3"/>
  <c r="J398" i="3"/>
  <c r="BK383" i="3"/>
  <c r="BK372" i="3"/>
  <c r="J366" i="3"/>
  <c r="BK355" i="3"/>
  <c r="BK345" i="3"/>
  <c r="J324" i="3"/>
  <c r="BK309" i="3"/>
  <c r="J300" i="3"/>
  <c r="J288" i="3"/>
  <c r="J262" i="3"/>
  <c r="J230" i="3"/>
  <c r="BK201" i="3"/>
  <c r="J174" i="3"/>
  <c r="BK164" i="3"/>
  <c r="BK155" i="3"/>
  <c r="BK633" i="3"/>
  <c r="BK631" i="3"/>
  <c r="BK625" i="3"/>
  <c r="J617" i="3"/>
  <c r="J603" i="3"/>
  <c r="J583" i="3"/>
  <c r="BK579" i="3"/>
  <c r="J346" i="3"/>
  <c r="BK330" i="3"/>
  <c r="BK298" i="3"/>
  <c r="BK283" i="3"/>
  <c r="J275" i="3"/>
  <c r="BK268" i="3"/>
  <c r="J256" i="3"/>
  <c r="J196" i="3"/>
  <c r="J187" i="3"/>
  <c r="J178" i="3"/>
  <c r="J155" i="3"/>
  <c r="BK576" i="3"/>
  <c r="BK568" i="3"/>
  <c r="BK556" i="3"/>
  <c r="J550" i="3"/>
  <c r="BK542" i="3"/>
  <c r="BK535" i="3"/>
  <c r="BK527" i="3"/>
  <c r="BK517" i="3"/>
  <c r="J509" i="3"/>
  <c r="J506" i="3"/>
  <c r="BK500" i="3"/>
  <c r="J489" i="3"/>
  <c r="BK483" i="3"/>
  <c r="BK478" i="3"/>
  <c r="BK466" i="3"/>
  <c r="J459" i="3"/>
  <c r="BK454" i="3"/>
  <c r="J449" i="3"/>
  <c r="J443" i="3"/>
  <c r="BK436" i="3"/>
  <c r="J414" i="3"/>
  <c r="BK407" i="3"/>
  <c r="J395" i="3"/>
  <c r="BK378" i="3"/>
  <c r="BK370" i="3"/>
  <c r="BK357" i="3"/>
  <c r="J353" i="3"/>
  <c r="J345" i="3"/>
  <c r="J313" i="3"/>
  <c r="J289" i="3"/>
  <c r="BK279" i="3"/>
  <c r="BK262" i="3"/>
  <c r="BK245" i="3"/>
  <c r="BK230" i="3"/>
  <c r="J207" i="3"/>
  <c r="BK186" i="3"/>
  <c r="J176" i="3"/>
  <c r="J157" i="3"/>
  <c r="BK336" i="3"/>
  <c r="BK328" i="3"/>
  <c r="J315" i="3"/>
  <c r="BK295" i="3"/>
  <c r="J271" i="3"/>
  <c r="J249" i="3"/>
  <c r="J220" i="3"/>
  <c r="BK190" i="3"/>
  <c r="BK171" i="3"/>
  <c r="J557" i="3"/>
  <c r="BK550" i="3"/>
  <c r="J548" i="3"/>
  <c r="BK534" i="3"/>
  <c r="J524" i="3"/>
  <c r="BK515" i="3"/>
  <c r="J507" i="3"/>
  <c r="BK502" i="3"/>
  <c r="BK493" i="3"/>
  <c r="J483" i="3"/>
  <c r="J478" i="3"/>
  <c r="BK470" i="3"/>
  <c r="J462" i="3"/>
  <c r="J457" i="3"/>
  <c r="BK449" i="3"/>
  <c r="J444" i="3"/>
  <c r="J431" i="3"/>
  <c r="BK417" i="3"/>
  <c r="BK414" i="3"/>
  <c r="J404" i="3"/>
  <c r="J385" i="3"/>
  <c r="J370" i="3"/>
  <c r="J359" i="3"/>
  <c r="J350" i="3"/>
  <c r="J332" i="3"/>
  <c r="BK319" i="3"/>
  <c r="BK307" i="3"/>
  <c r="BK292" i="3"/>
  <c r="BK273" i="3"/>
  <c r="BK249" i="3"/>
  <c r="J237" i="3"/>
  <c r="J211" i="3"/>
  <c r="J180" i="3"/>
  <c r="J166" i="3"/>
  <c r="BK159" i="3"/>
  <c r="J633" i="3"/>
  <c r="BK630" i="3"/>
  <c r="J620" i="3"/>
  <c r="BK604" i="3"/>
  <c r="J587" i="3"/>
  <c r="J581" i="3"/>
  <c r="J338" i="3"/>
  <c r="BK333" i="3"/>
  <c r="BK300" i="3"/>
  <c r="J286" i="3"/>
  <c r="J282" i="3"/>
  <c r="BK271" i="3"/>
  <c r="J258" i="3"/>
  <c r="BK220" i="3"/>
  <c r="BK192" i="3"/>
  <c r="BK180" i="3"/>
  <c r="BK157" i="3"/>
  <c r="J571" i="3"/>
  <c r="BK560" i="3"/>
  <c r="BK555" i="3"/>
  <c r="BK548" i="3"/>
  <c r="BK540" i="3"/>
  <c r="BK530" i="3"/>
  <c r="J522" i="3"/>
  <c r="J515" i="3"/>
  <c r="BK507" i="3"/>
  <c r="J502" i="3"/>
  <c r="BK491" i="3"/>
  <c r="J484" i="3"/>
  <c r="J479" i="3"/>
  <c r="J470" i="3"/>
  <c r="BK462" i="3"/>
  <c r="J458" i="3"/>
  <c r="BK453" i="3"/>
  <c r="BK444" i="3"/>
  <c r="J437" i="3"/>
  <c r="J425" i="3"/>
  <c r="BK416" i="3"/>
  <c r="J409" i="3"/>
  <c r="J402" i="3"/>
  <c r="BK385" i="3"/>
  <c r="BK373" i="3"/>
  <c r="BK366" i="3"/>
  <c r="BK350" i="3"/>
  <c r="J328" i="3"/>
  <c r="J319" i="3"/>
  <c r="J295" i="3"/>
  <c r="BK284" i="3"/>
  <c r="BK266" i="3"/>
  <c r="BK251" i="3"/>
  <c r="BK237" i="3"/>
  <c r="J217" i="3"/>
  <c r="BK187" i="3"/>
  <c r="BK178" i="3"/>
  <c r="J162" i="3"/>
  <c r="J149" i="3"/>
  <c r="J333" i="3"/>
  <c r="BK324" i="3"/>
  <c r="BK313" i="3"/>
  <c r="BK289" i="3"/>
  <c r="J273" i="3"/>
  <c r="J254" i="3"/>
  <c r="J238" i="3"/>
  <c r="BK213" i="3"/>
  <c r="BK183" i="3"/>
  <c r="BK151" i="3"/>
  <c r="J137" i="2"/>
  <c r="AS94" i="1"/>
  <c r="BK127" i="2"/>
  <c r="BK137" i="2"/>
  <c r="BK626" i="3"/>
  <c r="BK620" i="3"/>
  <c r="BK614" i="3"/>
  <c r="J594" i="3"/>
  <c r="BK587" i="3"/>
  <c r="J582" i="3"/>
  <c r="J578" i="3"/>
  <c r="BK571" i="3"/>
  <c r="BK566" i="3"/>
  <c r="J556" i="3"/>
  <c r="BK551" i="3"/>
  <c r="J542" i="3"/>
  <c r="J528" i="3"/>
  <c r="BK522" i="3"/>
  <c r="BK513" i="3"/>
  <c r="J508" i="3"/>
  <c r="BK504" i="3"/>
  <c r="J494" i="3"/>
  <c r="BK489" i="3"/>
  <c r="BK484" i="3"/>
  <c r="BK479" i="3"/>
  <c r="BK469" i="3"/>
  <c r="J461" i="3"/>
  <c r="J456" i="3"/>
  <c r="BK450" i="3"/>
  <c r="BK443" i="3"/>
  <c r="BK437" i="3"/>
  <c r="BK425" i="3"/>
  <c r="J412" i="3"/>
  <c r="BK402" i="3"/>
  <c r="BK391" i="3"/>
  <c r="BK375" i="3"/>
  <c r="J368" i="3"/>
  <c r="J357" i="3"/>
  <c r="BK348" i="3"/>
  <c r="BK326" i="3"/>
  <c r="BK315" i="3"/>
  <c r="J304" i="3"/>
  <c r="J298" i="3"/>
  <c r="BK275" i="3"/>
  <c r="BK252" i="3"/>
  <c r="BK231" i="3"/>
  <c r="J213" i="3"/>
  <c r="J171" i="3"/>
  <c r="BK162" i="3"/>
  <c r="J153" i="3"/>
  <c r="BK632" i="3"/>
  <c r="J631" i="3"/>
  <c r="BK624" i="3"/>
  <c r="BK615" i="3"/>
  <c r="BK585" i="3"/>
  <c r="BK580" i="3"/>
  <c r="BK359" i="3"/>
  <c r="J334" i="3"/>
  <c r="BK304" i="3"/>
  <c r="BK288" i="3"/>
  <c r="J279" i="3"/>
  <c r="J260" i="3"/>
  <c r="J241" i="3"/>
  <c r="BK207" i="3"/>
  <c r="J190" i="3"/>
  <c r="J182" i="3"/>
  <c r="J164" i="3"/>
  <c r="BK578" i="3"/>
  <c r="J569" i="3"/>
  <c r="BK558" i="3"/>
  <c r="J553" i="3"/>
  <c r="BK549" i="3"/>
  <c r="J540" i="3"/>
  <c r="BK528" i="3"/>
  <c r="BK524" i="3"/>
  <c r="J513" i="3"/>
  <c r="BK508" i="3"/>
  <c r="J504" i="3"/>
  <c r="BK494" i="3"/>
  <c r="J488" i="3"/>
  <c r="J482" i="3"/>
  <c r="BK474" i="3"/>
  <c r="J469" i="3"/>
  <c r="BK461" i="3"/>
  <c r="BK456" i="3"/>
  <c r="J448" i="3"/>
  <c r="J440" i="3"/>
  <c r="BK431" i="3"/>
  <c r="BK421" i="3"/>
  <c r="BK412" i="3"/>
  <c r="BK404" i="3"/>
  <c r="J391" i="3"/>
  <c r="J375" i="3"/>
  <c r="BK368" i="3"/>
  <c r="J355" i="3"/>
  <c r="BK346" i="3"/>
  <c r="J330" i="3"/>
  <c r="J322" i="3"/>
  <c r="J307" i="3"/>
  <c r="BK282" i="3"/>
  <c r="BK264" i="3"/>
  <c r="BK254" i="3"/>
  <c r="BK238" i="3"/>
  <c r="BK219" i="3"/>
  <c r="BK196" i="3"/>
  <c r="BK182" i="3"/>
  <c r="BK169" i="3"/>
  <c r="J151" i="3"/>
  <c r="BK334" i="3"/>
  <c r="BK321" i="3"/>
  <c r="J302" i="3"/>
  <c r="BK258" i="3"/>
  <c r="J251" i="3"/>
  <c r="J222" i="3"/>
  <c r="BK211" i="3"/>
  <c r="BK174" i="3"/>
  <c r="BK149" i="3"/>
  <c r="BK135" i="2"/>
  <c r="BK124" i="2"/>
  <c r="BK132" i="2"/>
  <c r="J129" i="2"/>
  <c r="J128" i="2"/>
  <c r="J125" i="2"/>
  <c r="BK125" i="2"/>
  <c r="J625" i="3"/>
  <c r="J615" i="3"/>
  <c r="J604" i="3"/>
  <c r="BK591" i="3"/>
  <c r="J585" i="3"/>
  <c r="BK581" i="3"/>
  <c r="BK577" i="3"/>
  <c r="BK569" i="3"/>
  <c r="J560" i="3"/>
  <c r="BK553" i="3"/>
  <c r="J549" i="3"/>
  <c r="J535" i="3"/>
  <c r="J526" i="3"/>
  <c r="J517" i="3"/>
  <c r="BK509" i="3"/>
  <c r="BK506" i="3"/>
  <c r="BK499" i="3"/>
  <c r="BK488" i="3"/>
  <c r="BK480" i="3"/>
  <c r="BK473" i="3"/>
  <c r="BK465" i="3"/>
  <c r="BK459" i="3"/>
  <c r="J454" i="3"/>
  <c r="BK448" i="3"/>
  <c r="J439" i="3"/>
  <c r="J436" i="3"/>
  <c r="J421" i="3"/>
  <c r="J405" i="3"/>
  <c r="BK395" i="3"/>
  <c r="J378" i="3"/>
  <c r="J373" i="3"/>
  <c r="J363" i="3"/>
  <c r="BK353" i="3"/>
  <c r="J343" i="3"/>
  <c r="J321" i="3"/>
  <c r="BK310" i="3"/>
  <c r="BK302" i="3"/>
  <c r="BK277" i="3"/>
  <c r="J264" i="3"/>
  <c r="J245" i="3"/>
  <c r="BK217" i="3"/>
  <c r="J192" i="3"/>
  <c r="J169" i="3"/>
  <c r="BK161" i="3"/>
  <c r="J632" i="3"/>
  <c r="J626" i="3"/>
  <c r="J614" i="3"/>
  <c r="BK594" i="3"/>
  <c r="BK582" i="3"/>
  <c r="J579" i="3"/>
  <c r="BK343" i="3"/>
  <c r="BK332" i="3"/>
  <c r="J292" i="3"/>
  <c r="J284" i="3"/>
  <c r="J277" i="3"/>
  <c r="J266" i="3"/>
  <c r="J231" i="3"/>
  <c r="J206" i="3"/>
  <c r="J186" i="3"/>
  <c r="BK176" i="3"/>
  <c r="J161" i="3"/>
  <c r="J577" i="3"/>
  <c r="J566" i="3"/>
  <c r="BK557" i="3"/>
  <c r="J551" i="3"/>
  <c r="J546" i="3"/>
  <c r="J534" i="3"/>
  <c r="BK526" i="3"/>
  <c r="J520" i="3"/>
  <c r="J511" i="3"/>
  <c r="J505" i="3"/>
  <c r="J499" i="3"/>
  <c r="J493" i="3"/>
  <c r="BK486" i="3"/>
  <c r="J480" i="3"/>
  <c r="J473" i="3"/>
  <c r="J465" i="3"/>
  <c r="BK457" i="3"/>
  <c r="J450" i="3"/>
  <c r="BK446" i="3"/>
  <c r="BK439" i="3"/>
  <c r="BK429" i="3"/>
  <c r="J417" i="3"/>
  <c r="BK409" i="3"/>
  <c r="BK405" i="3"/>
  <c r="BK398" i="3"/>
  <c r="J383" i="3"/>
  <c r="J372" i="3"/>
  <c r="BK363" i="3"/>
  <c r="J348" i="3"/>
  <c r="J336" i="3"/>
  <c r="J326" i="3"/>
  <c r="J310" i="3"/>
  <c r="BK286" i="3"/>
  <c r="J268" i="3"/>
  <c r="BK260" i="3"/>
  <c r="BK241" i="3"/>
  <c r="BK222" i="3"/>
  <c r="BK206" i="3"/>
  <c r="J183" i="3"/>
  <c r="BK166" i="3"/>
  <c r="BK153" i="3"/>
  <c r="BK338" i="3"/>
  <c r="BK322" i="3"/>
  <c r="J309" i="3"/>
  <c r="J283" i="3"/>
  <c r="BK256" i="3"/>
  <c r="J252" i="3"/>
  <c r="J219" i="3"/>
  <c r="J201" i="3"/>
  <c r="J159" i="3"/>
  <c r="P123" i="2" l="1"/>
  <c r="P122" i="2" s="1"/>
  <c r="P121" i="2" s="1"/>
  <c r="AU95" i="1" s="1"/>
  <c r="T148" i="3"/>
  <c r="T168" i="3"/>
  <c r="T173" i="3"/>
  <c r="R200" i="3"/>
  <c r="T212" i="3"/>
  <c r="R221" i="3"/>
  <c r="T244" i="3"/>
  <c r="T281" i="3"/>
  <c r="P294" i="3"/>
  <c r="BK335" i="3"/>
  <c r="J335" i="3" s="1"/>
  <c r="J114" i="3" s="1"/>
  <c r="T335" i="3"/>
  <c r="T374" i="3"/>
  <c r="T438" i="3"/>
  <c r="T445" i="3"/>
  <c r="T460" i="3"/>
  <c r="T501" i="3"/>
  <c r="BK529" i="3"/>
  <c r="J529" i="3"/>
  <c r="J121" i="3" s="1"/>
  <c r="T529" i="3"/>
  <c r="R552" i="3"/>
  <c r="R570" i="3"/>
  <c r="R584" i="3"/>
  <c r="T584" i="3"/>
  <c r="BK619" i="3"/>
  <c r="J619" i="3"/>
  <c r="J126" i="3" s="1"/>
  <c r="BK123" i="2"/>
  <c r="J123" i="2" s="1"/>
  <c r="J98" i="2" s="1"/>
  <c r="R148" i="3"/>
  <c r="R168" i="3"/>
  <c r="P173" i="3"/>
  <c r="P200" i="3"/>
  <c r="P212" i="3"/>
  <c r="P221" i="3"/>
  <c r="P244" i="3"/>
  <c r="P281" i="3"/>
  <c r="T294" i="3"/>
  <c r="BK331" i="3"/>
  <c r="J331" i="3" s="1"/>
  <c r="J113" i="3" s="1"/>
  <c r="R331" i="3"/>
  <c r="R335" i="3"/>
  <c r="R374" i="3"/>
  <c r="BK445" i="3"/>
  <c r="J445" i="3" s="1"/>
  <c r="J117" i="3" s="1"/>
  <c r="BK460" i="3"/>
  <c r="J460" i="3"/>
  <c r="J118" i="3" s="1"/>
  <c r="BK501" i="3"/>
  <c r="J501" i="3" s="1"/>
  <c r="J119" i="3" s="1"/>
  <c r="R501" i="3"/>
  <c r="T510" i="3"/>
  <c r="BK552" i="3"/>
  <c r="J552" i="3"/>
  <c r="J122" i="3" s="1"/>
  <c r="BK570" i="3"/>
  <c r="J570" i="3" s="1"/>
  <c r="J123" i="3" s="1"/>
  <c r="T570" i="3"/>
  <c r="P593" i="3"/>
  <c r="P619" i="3"/>
  <c r="T123" i="2"/>
  <c r="T122" i="2" s="1"/>
  <c r="T121" i="2" s="1"/>
  <c r="BK148" i="3"/>
  <c r="J148" i="3"/>
  <c r="J98" i="3" s="1"/>
  <c r="BK168" i="3"/>
  <c r="J168" i="3" s="1"/>
  <c r="J99" i="3" s="1"/>
  <c r="P168" i="3"/>
  <c r="R173" i="3"/>
  <c r="T200" i="3"/>
  <c r="BK221" i="3"/>
  <c r="J221" i="3" s="1"/>
  <c r="J103" i="3" s="1"/>
  <c r="BK244" i="3"/>
  <c r="J244" i="3"/>
  <c r="J104" i="3" s="1"/>
  <c r="BK281" i="3"/>
  <c r="J281" i="3" s="1"/>
  <c r="J105" i="3" s="1"/>
  <c r="BK294" i="3"/>
  <c r="J294" i="3"/>
  <c r="J108" i="3" s="1"/>
  <c r="P331" i="3"/>
  <c r="T331" i="3"/>
  <c r="BK374" i="3"/>
  <c r="J374" i="3" s="1"/>
  <c r="J115" i="3" s="1"/>
  <c r="P438" i="3"/>
  <c r="P445" i="3"/>
  <c r="P460" i="3"/>
  <c r="P501" i="3"/>
  <c r="P510" i="3"/>
  <c r="P529" i="3"/>
  <c r="P552" i="3"/>
  <c r="P570" i="3"/>
  <c r="P584" i="3"/>
  <c r="R593" i="3"/>
  <c r="R619" i="3"/>
  <c r="R123" i="2"/>
  <c r="R122" i="2" s="1"/>
  <c r="R121" i="2" s="1"/>
  <c r="P148" i="3"/>
  <c r="P147" i="3"/>
  <c r="BK173" i="3"/>
  <c r="J173" i="3"/>
  <c r="J100" i="3" s="1"/>
  <c r="BK200" i="3"/>
  <c r="J200" i="3" s="1"/>
  <c r="J101" i="3" s="1"/>
  <c r="BK212" i="3"/>
  <c r="J212" i="3"/>
  <c r="J102" i="3" s="1"/>
  <c r="R212" i="3"/>
  <c r="T221" i="3"/>
  <c r="R244" i="3"/>
  <c r="R281" i="3"/>
  <c r="R294" i="3"/>
  <c r="P335" i="3"/>
  <c r="P374" i="3"/>
  <c r="BK438" i="3"/>
  <c r="J438" i="3"/>
  <c r="J116" i="3" s="1"/>
  <c r="R438" i="3"/>
  <c r="R445" i="3"/>
  <c r="R460" i="3"/>
  <c r="BK510" i="3"/>
  <c r="J510" i="3"/>
  <c r="J120" i="3" s="1"/>
  <c r="R510" i="3"/>
  <c r="R529" i="3"/>
  <c r="T552" i="3"/>
  <c r="BK584" i="3"/>
  <c r="J584" i="3"/>
  <c r="J124" i="3" s="1"/>
  <c r="BK593" i="3"/>
  <c r="J593" i="3" s="1"/>
  <c r="J125" i="3" s="1"/>
  <c r="T593" i="3"/>
  <c r="T619" i="3"/>
  <c r="BK134" i="2"/>
  <c r="J134" i="2"/>
  <c r="J100" i="2" s="1"/>
  <c r="BK327" i="3"/>
  <c r="J327" i="3" s="1"/>
  <c r="J111" i="3" s="1"/>
  <c r="BK329" i="3"/>
  <c r="J329" i="3"/>
  <c r="J112" i="3" s="1"/>
  <c r="BK131" i="2"/>
  <c r="J131" i="2" s="1"/>
  <c r="J99" i="2" s="1"/>
  <c r="BK291" i="3"/>
  <c r="J291" i="3"/>
  <c r="J106" i="3" s="1"/>
  <c r="BK323" i="3"/>
  <c r="J323" i="3" s="1"/>
  <c r="J109" i="3" s="1"/>
  <c r="BK325" i="3"/>
  <c r="J325" i="3"/>
  <c r="J110" i="3" s="1"/>
  <c r="BK136" i="2"/>
  <c r="J136" i="2" s="1"/>
  <c r="J101" i="2" s="1"/>
  <c r="J140" i="3"/>
  <c r="BE153" i="3"/>
  <c r="BE162" i="3"/>
  <c r="BE164" i="3"/>
  <c r="BE178" i="3"/>
  <c r="BE180" i="3"/>
  <c r="BE206" i="3"/>
  <c r="BE207" i="3"/>
  <c r="BE230" i="3"/>
  <c r="BE231" i="3"/>
  <c r="BE238" i="3"/>
  <c r="BE241" i="3"/>
  <c r="BE260" i="3"/>
  <c r="BE264" i="3"/>
  <c r="BE268" i="3"/>
  <c r="BE277" i="3"/>
  <c r="BE286" i="3"/>
  <c r="BE288" i="3"/>
  <c r="BE292" i="3"/>
  <c r="BE298" i="3"/>
  <c r="BE304" i="3"/>
  <c r="BE309" i="3"/>
  <c r="BE315" i="3"/>
  <c r="BE330" i="3"/>
  <c r="BE343" i="3"/>
  <c r="BE345" i="3"/>
  <c r="F92" i="3"/>
  <c r="BE155" i="3"/>
  <c r="BE171" i="3"/>
  <c r="BE190" i="3"/>
  <c r="BE196" i="3"/>
  <c r="BE256" i="3"/>
  <c r="BE271" i="3"/>
  <c r="BE273" i="3"/>
  <c r="BE275" i="3"/>
  <c r="BE295" i="3"/>
  <c r="BE300" i="3"/>
  <c r="BE302" i="3"/>
  <c r="BE310" i="3"/>
  <c r="BE313" i="3"/>
  <c r="BE319" i="3"/>
  <c r="BE333" i="3"/>
  <c r="BE338" i="3"/>
  <c r="BE348" i="3"/>
  <c r="BE350" i="3"/>
  <c r="BE357" i="3"/>
  <c r="BE363" i="3"/>
  <c r="BE368" i="3"/>
  <c r="BE370" i="3"/>
  <c r="BE373" i="3"/>
  <c r="BE378" i="3"/>
  <c r="BE383" i="3"/>
  <c r="BE398" i="3"/>
  <c r="BE402" i="3"/>
  <c r="BE404" i="3"/>
  <c r="BE405" i="3"/>
  <c r="BE407" i="3"/>
  <c r="BE414" i="3"/>
  <c r="BE416" i="3"/>
  <c r="BE425" i="3"/>
  <c r="BE429" i="3"/>
  <c r="BE431" i="3"/>
  <c r="BE436" i="3"/>
  <c r="BE437" i="3"/>
  <c r="BE440" i="3"/>
  <c r="BE444" i="3"/>
  <c r="BE446" i="3"/>
  <c r="BE453" i="3"/>
  <c r="BE454" i="3"/>
  <c r="BE456" i="3"/>
  <c r="BE461" i="3"/>
  <c r="BE465" i="3"/>
  <c r="BE466" i="3"/>
  <c r="BE473" i="3"/>
  <c r="BE474" i="3"/>
  <c r="BE478" i="3"/>
  <c r="BE479" i="3"/>
  <c r="BE483" i="3"/>
  <c r="BE484" i="3"/>
  <c r="BE489" i="3"/>
  <c r="BE491" i="3"/>
  <c r="BE493" i="3"/>
  <c r="BE494" i="3"/>
  <c r="BE499" i="3"/>
  <c r="BE500" i="3"/>
  <c r="BE508" i="3"/>
  <c r="BE513" i="3"/>
  <c r="BE522" i="3"/>
  <c r="BE524" i="3"/>
  <c r="BE526" i="3"/>
  <c r="BE528" i="3"/>
  <c r="BE534" i="3"/>
  <c r="BE535" i="3"/>
  <c r="BE540" i="3"/>
  <c r="BE542" i="3"/>
  <c r="BE546" i="3"/>
  <c r="BE548" i="3"/>
  <c r="BE549" i="3"/>
  <c r="BE551" i="3"/>
  <c r="BE553" i="3"/>
  <c r="BE556" i="3"/>
  <c r="BE557" i="3"/>
  <c r="BE558" i="3"/>
  <c r="BE566" i="3"/>
  <c r="BE571" i="3"/>
  <c r="BE151" i="3"/>
  <c r="BE157" i="3"/>
  <c r="BE159" i="3"/>
  <c r="BE161" i="3"/>
  <c r="BE166" i="3"/>
  <c r="BE174" i="3"/>
  <c r="BE192" i="3"/>
  <c r="BE211" i="3"/>
  <c r="BE213" i="3"/>
  <c r="BE217" i="3"/>
  <c r="BE222" i="3"/>
  <c r="BE237" i="3"/>
  <c r="BE245" i="3"/>
  <c r="BE249" i="3"/>
  <c r="BE251" i="3"/>
  <c r="BE252" i="3"/>
  <c r="BE262" i="3"/>
  <c r="BE307" i="3"/>
  <c r="BE322" i="3"/>
  <c r="BE324" i="3"/>
  <c r="BE326" i="3"/>
  <c r="BE328" i="3"/>
  <c r="BE353" i="3"/>
  <c r="BE355" i="3"/>
  <c r="BE579" i="3"/>
  <c r="BE580" i="3"/>
  <c r="BE581" i="3"/>
  <c r="BE583" i="3"/>
  <c r="BE587" i="3"/>
  <c r="BE594" i="3"/>
  <c r="BE617" i="3"/>
  <c r="BE620" i="3"/>
  <c r="BE624" i="3"/>
  <c r="BE626" i="3"/>
  <c r="BE631" i="3"/>
  <c r="BE632" i="3"/>
  <c r="BE633" i="3"/>
  <c r="E85" i="3"/>
  <c r="BE149" i="3"/>
  <c r="BE169" i="3"/>
  <c r="BE176" i="3"/>
  <c r="BE182" i="3"/>
  <c r="BE183" i="3"/>
  <c r="BE186" i="3"/>
  <c r="BE187" i="3"/>
  <c r="BE201" i="3"/>
  <c r="BE219" i="3"/>
  <c r="BE220" i="3"/>
  <c r="BE254" i="3"/>
  <c r="BE258" i="3"/>
  <c r="BE266" i="3"/>
  <c r="BE279" i="3"/>
  <c r="BE282" i="3"/>
  <c r="BE283" i="3"/>
  <c r="BE284" i="3"/>
  <c r="BE289" i="3"/>
  <c r="BE321" i="3"/>
  <c r="BE332" i="3"/>
  <c r="BE334" i="3"/>
  <c r="BE336" i="3"/>
  <c r="BE346" i="3"/>
  <c r="BE359" i="3"/>
  <c r="BE366" i="3"/>
  <c r="BE372" i="3"/>
  <c r="BE375" i="3"/>
  <c r="BE385" i="3"/>
  <c r="BE391" i="3"/>
  <c r="BE395" i="3"/>
  <c r="BE409" i="3"/>
  <c r="BE412" i="3"/>
  <c r="BE417" i="3"/>
  <c r="BE421" i="3"/>
  <c r="BE439" i="3"/>
  <c r="BE443" i="3"/>
  <c r="BE448" i="3"/>
  <c r="BE449" i="3"/>
  <c r="BE450" i="3"/>
  <c r="BE457" i="3"/>
  <c r="BE458" i="3"/>
  <c r="BE459" i="3"/>
  <c r="BE462" i="3"/>
  <c r="BE469" i="3"/>
  <c r="BE470" i="3"/>
  <c r="BE480" i="3"/>
  <c r="BE482" i="3"/>
  <c r="BE486" i="3"/>
  <c r="BE488" i="3"/>
  <c r="BE502" i="3"/>
  <c r="BE504" i="3"/>
  <c r="BE505" i="3"/>
  <c r="BE506" i="3"/>
  <c r="BE507" i="3"/>
  <c r="BE509" i="3"/>
  <c r="BE511" i="3"/>
  <c r="BE515" i="3"/>
  <c r="BE517" i="3"/>
  <c r="BE520" i="3"/>
  <c r="BE527" i="3"/>
  <c r="BE530" i="3"/>
  <c r="BE550" i="3"/>
  <c r="BE555" i="3"/>
  <c r="BE560" i="3"/>
  <c r="BE568" i="3"/>
  <c r="BE569" i="3"/>
  <c r="BE576" i="3"/>
  <c r="BE577" i="3"/>
  <c r="BE578" i="3"/>
  <c r="BE582" i="3"/>
  <c r="BE585" i="3"/>
  <c r="BE591" i="3"/>
  <c r="BE603" i="3"/>
  <c r="BE604" i="3"/>
  <c r="BE614" i="3"/>
  <c r="BE615" i="3"/>
  <c r="BE625" i="3"/>
  <c r="BE630" i="3"/>
  <c r="BE124" i="2"/>
  <c r="F92" i="2"/>
  <c r="BE137" i="2"/>
  <c r="J89" i="2"/>
  <c r="BE125" i="2"/>
  <c r="BE127" i="2"/>
  <c r="BE128" i="2"/>
  <c r="BE129" i="2"/>
  <c r="BE132" i="2"/>
  <c r="E85" i="2"/>
  <c r="BE135" i="2"/>
  <c r="J34" i="2"/>
  <c r="AW95" i="1" s="1"/>
  <c r="F36" i="2"/>
  <c r="BC95" i="1"/>
  <c r="F34" i="3"/>
  <c r="BA96" i="1" s="1"/>
  <c r="F35" i="3"/>
  <c r="BB96" i="1"/>
  <c r="F34" i="2"/>
  <c r="BA95" i="1" s="1"/>
  <c r="F36" i="3"/>
  <c r="BC96" i="1"/>
  <c r="F35" i="2"/>
  <c r="BB95" i="1" s="1"/>
  <c r="F37" i="3"/>
  <c r="BD96" i="1"/>
  <c r="F37" i="2"/>
  <c r="BD95" i="1" s="1"/>
  <c r="J34" i="3"/>
  <c r="AW96" i="1"/>
  <c r="R293" i="3" l="1"/>
  <c r="R146" i="3" s="1"/>
  <c r="T293" i="3"/>
  <c r="R147" i="3"/>
  <c r="T147" i="3"/>
  <c r="T146" i="3" s="1"/>
  <c r="P293" i="3"/>
  <c r="P146" i="3"/>
  <c r="AU96" i="1"/>
  <c r="BK147" i="3"/>
  <c r="J147" i="3"/>
  <c r="J97" i="3"/>
  <c r="BK293" i="3"/>
  <c r="J293" i="3" s="1"/>
  <c r="J107" i="3" s="1"/>
  <c r="BK122" i="2"/>
  <c r="J122" i="2"/>
  <c r="J97" i="2" s="1"/>
  <c r="BA94" i="1"/>
  <c r="W30" i="1"/>
  <c r="BB94" i="1"/>
  <c r="W31" i="1" s="1"/>
  <c r="BC94" i="1"/>
  <c r="W32" i="1"/>
  <c r="J33" i="3"/>
  <c r="AV96" i="1" s="1"/>
  <c r="AT96" i="1" s="1"/>
  <c r="F33" i="2"/>
  <c r="AZ95" i="1"/>
  <c r="BD94" i="1"/>
  <c r="W33" i="1"/>
  <c r="J33" i="2"/>
  <c r="AV95" i="1"/>
  <c r="AT95" i="1" s="1"/>
  <c r="F33" i="3"/>
  <c r="AZ96" i="1" s="1"/>
  <c r="AU94" i="1"/>
  <c r="BK146" i="3" l="1"/>
  <c r="J146" i="3"/>
  <c r="J96" i="3"/>
  <c r="BK121" i="2"/>
  <c r="J121" i="2" s="1"/>
  <c r="J96" i="2" s="1"/>
  <c r="AZ94" i="1"/>
  <c r="W29" i="1"/>
  <c r="AW94" i="1"/>
  <c r="AK30" i="1"/>
  <c r="AX94" i="1"/>
  <c r="AY94" i="1"/>
  <c r="J30" i="3" l="1"/>
  <c r="AG96" i="1"/>
  <c r="AG94" i="1" s="1"/>
  <c r="AK26" i="1" s="1"/>
  <c r="AK35" i="1" s="1"/>
  <c r="J30" i="2"/>
  <c r="AG95" i="1"/>
  <c r="AV94" i="1"/>
  <c r="AK29" i="1"/>
  <c r="J39" i="2" l="1"/>
  <c r="AN95" i="1"/>
  <c r="J39" i="3"/>
  <c r="AN96" i="1"/>
  <c r="AT94" i="1"/>
  <c r="AN94" i="1"/>
</calcChain>
</file>

<file path=xl/sharedStrings.xml><?xml version="1.0" encoding="utf-8"?>
<sst xmlns="http://schemas.openxmlformats.org/spreadsheetml/2006/main" count="6072" uniqueCount="1299">
  <si>
    <t>Export Komplet</t>
  </si>
  <si>
    <t/>
  </si>
  <si>
    <t>2.0</t>
  </si>
  <si>
    <t>False</t>
  </si>
  <si>
    <t>{b48033f4-ddd4-4430-bf37-c88ebae26adb}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</si>
  <si>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</si>
  <si>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</si>
  <si>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</si>
  <si>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</si>
  <si>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</si>
  <si>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</si>
  <si>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</si>
  <si>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</si>
  <si>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</si>
  <si>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22-034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</si>
  <si>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</si>
  <si>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</si>
  <si>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Masarykovo náměstí č.p.1, Přelouč</t>
  </si>
  <si>
    <t>KSO:</t>
  </si>
  <si>
    <t>CC-CZ:</t>
  </si>
  <si>
    <t>Místo:</t>
  </si>
  <si>
    <t>Přelouč</t>
  </si>
  <si>
    <t>Datum:</t>
  </si>
  <si>
    <t>25. 7. 2022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</si>
  <si>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</si>
  <si>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</si>
  <si>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</si>
  <si>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</si>
  <si>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</si>
  <si>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</si>
  <si>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</si>
  <si>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Ing. Vítězslav Vomočil Pardubice</t>
  </si>
  <si>
    <t>True</t>
  </si>
  <si>
    <t>Zpracovatel:</t>
  </si>
  <si>
    <t>A. Vojtěch</t>
  </si>
  <si>
    <t>Poznámka:</t>
  </si>
  <si>
    <t>Veškeré rozměry budou upřesněny po odkrytí a prozkoumání jednotlivých prvků. Výpis materiálu neslouží dodavateli pro jeho objednávku. Při zpracování cenové nabídky je nutné vycházet ze všech částí projektové dokumentace.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</si>
  <si>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</si>
  <si>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</si>
  <si>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</si>
  <si>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</si>
  <si>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</si>
  <si>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</si>
  <si>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</si>
  <si>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</si>
  <si>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</si>
  <si>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</si>
  <si>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</si>
  <si>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</si>
  <si>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</si>
  <si>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</si>
  <si>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</si>
  <si>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</si>
  <si>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</si>
  <si>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</si>
  <si>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</si>
  <si>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</si>
  <si>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</si>
  <si>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</si>
  <si>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</si>
  <si>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</si>
  <si>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</si>
  <si>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</si>
  <si>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</si>
  <si>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</si>
  <si>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</si>
  <si>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</si>
  <si>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</si>
  <si>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</si>
  <si>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</si>
  <si>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</si>
  <si>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</si>
  <si>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</si>
  <si>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</si>
  <si>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</si>
  <si>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</si>
  <si>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</si>
  <si>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</si>
  <si>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</si>
  <si>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</si>
  <si>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</si>
  <si>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</si>
  <si>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</si>
  <si>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</si>
  <si>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</si>
  <si>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</si>
  <si>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{27695912-60cf-458e-b6cf-3c0db462b3e9}</t>
  </si>
  <si>
    <t>2</t>
  </si>
  <si>
    <t>01</t>
  </si>
  <si>
    <t>Půdní vestavba učeben</t>
  </si>
  <si>
    <t>STA</t>
  </si>
  <si>
    <t>{3df6a7ed-fc63-4f8f-887b-065aabf6f0ca}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</si>
  <si>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</si>
  <si>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</si>
  <si>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</si>
  <si>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</si>
  <si>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</si>
  <si>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</si>
  <si>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</si>
  <si>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</si>
  <si>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</si>
  <si>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</si>
  <si>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</si>
  <si>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</si>
  <si>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</si>
  <si>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</si>
  <si>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</si>
  <si>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</si>
  <si>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</si>
  <si>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</si>
  <si>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</si>
  <si>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</si>
  <si>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</si>
  <si>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</si>
  <si>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</si>
  <si>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</si>
  <si>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</si>
  <si>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</si>
  <si>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</si>
  <si>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</si>
  <si>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</si>
  <si>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</si>
  <si>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</si>
  <si>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</si>
  <si>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</si>
  <si>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</si>
  <si>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pro zařízení staveniště</t>
  </si>
  <si>
    <t>celek</t>
  </si>
  <si>
    <t>CS ÚRS 2022 02</t>
  </si>
  <si>
    <t>1024</t>
  </si>
  <si>
    <t>2115813324</t>
  </si>
  <si>
    <t>032002000</t>
  </si>
  <si>
    <t>Vybavení staveniště</t>
  </si>
  <si>
    <t>-439339206</t>
  </si>
  <si>
    <t>P</t>
  </si>
  <si>
    <t xml:space="preserve">Poznámka k položce:_x000D_
Veškeré náklady na vybudování a zajištění zařízení staveniště a jeho provoz včetně skládky a meziskládky materiálu. </t>
  </si>
  <si>
    <t>3</t>
  </si>
  <si>
    <t>033002000</t>
  </si>
  <si>
    <t>Připojení staveniště na inženýrské sítě</t>
  </si>
  <si>
    <t>939285699</t>
  </si>
  <si>
    <t>4</t>
  </si>
  <si>
    <t>034002000</t>
  </si>
  <si>
    <t>Zabezpečení staveniště</t>
  </si>
  <si>
    <t>416459722</t>
  </si>
  <si>
    <t>039002000</t>
  </si>
  <si>
    <t>Zrušení zařízení staveniště</t>
  </si>
  <si>
    <t>486802575</t>
  </si>
  <si>
    <t>Poznámka k položce:_x000D_
Odstranění zařízení staveniště a uvedení místa do původního stavu před zřízením ZS.</t>
  </si>
  <si>
    <t>VRN4</t>
  </si>
  <si>
    <t>Inženýrská činnost</t>
  </si>
  <si>
    <t>6</t>
  </si>
  <si>
    <t>045002000</t>
  </si>
  <si>
    <t>Kompletační a koordinační činnost</t>
  </si>
  <si>
    <t>-1984803264</t>
  </si>
  <si>
    <t xml:space="preserve">Poznámka k položce:_x000D_
Koordinace veškerých prací a dodávek, které jsou součástí díla. </t>
  </si>
  <si>
    <t>VRN5</t>
  </si>
  <si>
    <t>Finanční náklady</t>
  </si>
  <si>
    <t>7</t>
  </si>
  <si>
    <t>051002000</t>
  </si>
  <si>
    <t>Pojištění stavby</t>
  </si>
  <si>
    <t>-863904508</t>
  </si>
  <si>
    <t>VRN7</t>
  </si>
  <si>
    <t>Provozní vlivy</t>
  </si>
  <si>
    <t>8</t>
  </si>
  <si>
    <t>071103000</t>
  </si>
  <si>
    <t>Provoz investora</t>
  </si>
  <si>
    <t>-245425030</t>
  </si>
  <si>
    <t xml:space="preserve">Poznámka k položce:_x000D_
Stavba prováděná za provozu školy </t>
  </si>
  <si>
    <t>01 - Půdní vestavba učeben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</si>
  <si>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</si>
  <si>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</si>
  <si>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</si>
  <si>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</si>
  <si>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61 - Úprava povrchů vnitřních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</si>
  <si>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</si>
  <si>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</si>
  <si>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</si>
  <si>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</si>
  <si>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</si>
  <si>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</si>
  <si>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</si>
  <si>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</t>
  </si>
  <si>
    <t xml:space="preserve">    723 - Zdravotechnika - vnitřní plynovod</t>
  </si>
  <si>
    <t xml:space="preserve">    731 - Ústřední vytápění 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</si>
  <si>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</si>
  <si>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</si>
  <si>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</si>
  <si>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</si>
  <si>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</si>
  <si>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</si>
  <si>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</si>
  <si>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766-1 - Truhlářské výrobky - vybavení nábytkem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</si>
  <si>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</si>
  <si>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</si>
  <si>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</si>
  <si>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</si>
  <si>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</si>
  <si>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</si>
  <si>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</si>
  <si>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HSV</t>
  </si>
  <si>
    <t>Práce a dodávky HSV</t>
  </si>
  <si>
    <t>Svislé a kompletní konstrukce</t>
  </si>
  <si>
    <t>310237241</t>
  </si>
  <si>
    <t>Zazdívka otvorů pl do 0,25 m2 ve zdivu nadzákladovém cihlami pálenými tl do 300 mm</t>
  </si>
  <si>
    <t>kus</t>
  </si>
  <si>
    <t>-1792386793</t>
  </si>
  <si>
    <t>VV</t>
  </si>
  <si>
    <t>"kapsy pro nosníky" 14+10+22+10</t>
  </si>
  <si>
    <t>310237251</t>
  </si>
  <si>
    <t>Zazdívka otvorů pl přes 0,09 do 0,25 m2 ve zdivu nadzákladovém cihlami pálenými tl přes 300 do 450 mm</t>
  </si>
  <si>
    <t>1345541256</t>
  </si>
  <si>
    <t>"pro schodiště" 10</t>
  </si>
  <si>
    <t>310238211</t>
  </si>
  <si>
    <t>Zazdívka otvorů pl přes 0,25 do 1 m2 ve zdivu nadzákladovém cihlami pálenými na MVC</t>
  </si>
  <si>
    <t>m3</t>
  </si>
  <si>
    <t>-804666544</t>
  </si>
  <si>
    <t>"po vybouraném schodišti" 0,9</t>
  </si>
  <si>
    <t>310239211</t>
  </si>
  <si>
    <t>Zazdívka otvorů pl přes 1 do 4 m2 ve zdivu nadzákladovém cihlami pálenými na MVC</t>
  </si>
  <si>
    <t>1469974308</t>
  </si>
  <si>
    <t>0,7*2,25*0,45</t>
  </si>
  <si>
    <t>311236231</t>
  </si>
  <si>
    <t>Zdivo jednovrstvé zvukově izolační na cementovou maltu M10 z cihel děrovaných do P15 s maltovanými kapsami tl 300 mm</t>
  </si>
  <si>
    <t>m2</t>
  </si>
  <si>
    <t>-1847672820</t>
  </si>
  <si>
    <t>(7,8+5,0)/2*3,5</t>
  </si>
  <si>
    <t>311238660</t>
  </si>
  <si>
    <t>Zdivo jednovrstvé tepelně izolační z cihel broušených P8 s vnitřní izolací z minerální vlny na zdicí pěnu U přes 0,18 do 0,22 W/m2K tl 300 mm</t>
  </si>
  <si>
    <t>25002248</t>
  </si>
  <si>
    <t>(8,2+5,0)/2*2,5</t>
  </si>
  <si>
    <t>317168051</t>
  </si>
  <si>
    <t>Překlad keramický vysoký v 238 mm dl 1000 mm</t>
  </si>
  <si>
    <t>377844262</t>
  </si>
  <si>
    <t>317944323</t>
  </si>
  <si>
    <t>Válcované nosníky č.14 až 22 dodatečně osazované do připravených otvorů</t>
  </si>
  <si>
    <t>t</t>
  </si>
  <si>
    <t>-710861358</t>
  </si>
  <si>
    <t>"Ič.140" 0,153</t>
  </si>
  <si>
    <t>9</t>
  </si>
  <si>
    <t>346244381</t>
  </si>
  <si>
    <t>Plentování jednostranné v do 200 mm válcovaných nosníků cihlami</t>
  </si>
  <si>
    <t>-252460274</t>
  </si>
  <si>
    <t>(1,2+1,4+1,5)*2*0,15</t>
  </si>
  <si>
    <t>10</t>
  </si>
  <si>
    <t>349231811</t>
  </si>
  <si>
    <t>Přizdívka ostění z cihel tl přes 80 do 150 mm</t>
  </si>
  <si>
    <t>-1508909732</t>
  </si>
  <si>
    <t>"mč.405,406" 2,65*2,4-0,7*2,1-1,2*2,4</t>
  </si>
  <si>
    <t>Vodorovné konstrukce</t>
  </si>
  <si>
    <t>11</t>
  </si>
  <si>
    <t>411388621</t>
  </si>
  <si>
    <t>Zabetonování otvorů tl do 150 mm ze suchých směsí pl do 0,25 m2 ve stropech</t>
  </si>
  <si>
    <t>1786621722</t>
  </si>
  <si>
    <t>"podbetonování nosníků" 56</t>
  </si>
  <si>
    <t>12</t>
  </si>
  <si>
    <t>411362021</t>
  </si>
  <si>
    <t>Výztuž stropů svařovanými sítěmi Kari</t>
  </si>
  <si>
    <t>-1799705410</t>
  </si>
  <si>
    <t>"podbetonování nosníků" 0,023*1,1</t>
  </si>
  <si>
    <t>Úpravy povrchů, podlahy a osazování výplní</t>
  </si>
  <si>
    <t>13</t>
  </si>
  <si>
    <t>612315418</t>
  </si>
  <si>
    <t>Oprava vnitřní vápenné hladké omítky stěn v rozsahu plochy přes 30 do 50 % s celoplošným přeštukováním</t>
  </si>
  <si>
    <t>1500199224</t>
  </si>
  <si>
    <t>"oprava po bybouraném schodišti + část chodby" 110,0+15,0</t>
  </si>
  <si>
    <t>14</t>
  </si>
  <si>
    <t>619996117</t>
  </si>
  <si>
    <t>Ochrana podlahy obedněním z OSB desek</t>
  </si>
  <si>
    <t>-250746722</t>
  </si>
  <si>
    <t>"v místě bourání schodiště" 11,3</t>
  </si>
  <si>
    <t>622211021</t>
  </si>
  <si>
    <t>Montáž kontaktního zateplení vnějších stěn lepením a mechanickým kotvením polystyrénových desek do betonu a zdiva tl přes 80 do 120 mm</t>
  </si>
  <si>
    <t>-280292310</t>
  </si>
  <si>
    <t>(8,2+4,8)/2*2,5</t>
  </si>
  <si>
    <t>16</t>
  </si>
  <si>
    <t>M</t>
  </si>
  <si>
    <t>28375939</t>
  </si>
  <si>
    <t>deska EPS 70 fasádní λ=0,039 tl 120mm</t>
  </si>
  <si>
    <t>-1977440930</t>
  </si>
  <si>
    <t>16,25*1,05</t>
  </si>
  <si>
    <t>17</t>
  </si>
  <si>
    <t>6222520.1</t>
  </si>
  <si>
    <t>Příplatek za montáž systémových lišt kontaktního zateplení /zakládacích, rohových, dilatačních, začišťovacích apod./</t>
  </si>
  <si>
    <t>-1883168925</t>
  </si>
  <si>
    <t>18</t>
  </si>
  <si>
    <t>631311115</t>
  </si>
  <si>
    <t>Mazanina tl přes 50 do 80 mm z betonu prostého bez zvýšených nároků na prostředí tř. C 20/25</t>
  </si>
  <si>
    <t>605154672</t>
  </si>
  <si>
    <t xml:space="preserve">"P4,P5" 11,9*0,06 </t>
  </si>
  <si>
    <t>Součet</t>
  </si>
  <si>
    <t>19</t>
  </si>
  <si>
    <t>631319171</t>
  </si>
  <si>
    <t>Příplatek k mazanině tl přes 50 do 80 mm za stržení povrchu spodní vrstvy před vložením výztuže</t>
  </si>
  <si>
    <t>-389882380</t>
  </si>
  <si>
    <t>20</t>
  </si>
  <si>
    <t>631362021</t>
  </si>
  <si>
    <t>Výztuž mazanin svařovanými sítěmi Kari</t>
  </si>
  <si>
    <t>-1695510585</t>
  </si>
  <si>
    <t xml:space="preserve">"P4,P5" 11,9*0,0031*1,15 </t>
  </si>
  <si>
    <t>635111411</t>
  </si>
  <si>
    <t>Doplnění násypů pod podlahy, mazaniny a dlažby pískem pl do 2 m2</t>
  </si>
  <si>
    <t>-336391022</t>
  </si>
  <si>
    <t>"P4a+P5a" (0,5+0,7)*2,65*0,1</t>
  </si>
  <si>
    <t>22</t>
  </si>
  <si>
    <t>642945111</t>
  </si>
  <si>
    <t>Osazování protipožárních nebo protiplynových zárubní dveří jednokřídlových do 2,5 m2</t>
  </si>
  <si>
    <t>-389790341</t>
  </si>
  <si>
    <t>"ozn.39/P" 1</t>
  </si>
  <si>
    <t>"ozn.41/P" 1</t>
  </si>
  <si>
    <t>23</t>
  </si>
  <si>
    <t>553315621</t>
  </si>
  <si>
    <t>zárubeň ocelová pro běžné zdění pro jednokřídlové protipožární dveře š 700 - 900 mm L/P včetně finálního nátěru</t>
  </si>
  <si>
    <t>1836706124</t>
  </si>
  <si>
    <t>61</t>
  </si>
  <si>
    <t>Úprava povrchů vnitřních</t>
  </si>
  <si>
    <t>24</t>
  </si>
  <si>
    <t>612131101</t>
  </si>
  <si>
    <t>Cementový postřik vnitřních stěn nanášený celoplošně ručně</t>
  </si>
  <si>
    <t>-2025308622</t>
  </si>
  <si>
    <t>(7,8+5,0)/2*3,5*2</t>
  </si>
  <si>
    <t>(8,2+5,0)/2*2,5+11,4</t>
  </si>
  <si>
    <t>"stávající zeď" 32,9</t>
  </si>
  <si>
    <t>25</t>
  </si>
  <si>
    <t>612321141</t>
  </si>
  <si>
    <t>Vápenocementová omítka štuková dvouvrstvá vnitřních stěn nanášená ručně</t>
  </si>
  <si>
    <t>-141555092</t>
  </si>
  <si>
    <t>26</t>
  </si>
  <si>
    <t>612321191</t>
  </si>
  <si>
    <t>Příplatek k vápenocementové omítce vnitřních stěn za každých dalších 5 mm tloušťky ručně</t>
  </si>
  <si>
    <t>259300234</t>
  </si>
  <si>
    <t>105,6</t>
  </si>
  <si>
    <t>(11,4+32,9)*2</t>
  </si>
  <si>
    <t>27</t>
  </si>
  <si>
    <t>6191430.1</t>
  </si>
  <si>
    <t>Příplatek k vnitřní omítce za podomítkové a rohové lišty systémové lišty</t>
  </si>
  <si>
    <t>-1372024345</t>
  </si>
  <si>
    <t>Ostatní konstrukce a práce, bourání</t>
  </si>
  <si>
    <t>28</t>
  </si>
  <si>
    <t>952901111</t>
  </si>
  <si>
    <t>Vyčištění budov bytové a občanské výstavby při výšce podlaží do 4 m</t>
  </si>
  <si>
    <t>1655492162</t>
  </si>
  <si>
    <t>"v místě stavebního zásahu" 25,1+41,8+49,7+8,3+18,8+11,3</t>
  </si>
  <si>
    <t>"chodby" 60,0</t>
  </si>
  <si>
    <t>29</t>
  </si>
  <si>
    <t>952902601</t>
  </si>
  <si>
    <t>Čištění budov vysátí prachu z trámů</t>
  </si>
  <si>
    <t>1838820529</t>
  </si>
  <si>
    <t>"stávající krov" (10,4*1,3+10,4*4,4/2)*5+18,0</t>
  </si>
  <si>
    <t>30</t>
  </si>
  <si>
    <t>953943211</t>
  </si>
  <si>
    <t>Osazování hasicího přístroje</t>
  </si>
  <si>
    <t>-1546973643</t>
  </si>
  <si>
    <t>31</t>
  </si>
  <si>
    <t>44932114</t>
  </si>
  <si>
    <t>přístroj hasicí ruční práškový PG 6 (21A)</t>
  </si>
  <si>
    <t>618755956</t>
  </si>
  <si>
    <t>94</t>
  </si>
  <si>
    <t>Lešení a stavební výtahy</t>
  </si>
  <si>
    <t>32</t>
  </si>
  <si>
    <t>943221111</t>
  </si>
  <si>
    <t>Montáž lešení prostorového rámového těžkého s podlahami zatížení tř. 4 do 300 kg/m2 v do 10 m</t>
  </si>
  <si>
    <t>24731199</t>
  </si>
  <si>
    <t>Poznámka k položce:_x000D_
Lešení pro demontáž komínů</t>
  </si>
  <si>
    <t>(1,0+1,7+1,0)*1,0*(6,5-1,5)</t>
  </si>
  <si>
    <t>(1,0+2,3+1,0+1,0+1,9+1,0)*(6,5-1,0)</t>
  </si>
  <si>
    <t>Demontáž komínů</t>
  </si>
  <si>
    <t>11,3*5,5</t>
  </si>
  <si>
    <t>V prostoru schodiště</t>
  </si>
  <si>
    <t>33</t>
  </si>
  <si>
    <t>943221119</t>
  </si>
  <si>
    <t>Příplatek k lešení prostorovému rámovému těžkému s podlahami za půdorysnou plochu do 6 m2</t>
  </si>
  <si>
    <t>1127620188</t>
  </si>
  <si>
    <t>34</t>
  </si>
  <si>
    <t>943221211</t>
  </si>
  <si>
    <t>Příplatek k lešení prostorovému rámovému těžkému s podlahami tř.4 v 10 m za první a ZKD den použití</t>
  </si>
  <si>
    <t>1607481954</t>
  </si>
  <si>
    <t>63,6*5</t>
  </si>
  <si>
    <t>62,15*30</t>
  </si>
  <si>
    <t>35</t>
  </si>
  <si>
    <t>943221811</t>
  </si>
  <si>
    <t>Demontáž lešení prostorového rámového těžkého s podlahami zatížení tř. 4 do 300 kg/m2 v do 10 m</t>
  </si>
  <si>
    <t>-1777983413</t>
  </si>
  <si>
    <t>36</t>
  </si>
  <si>
    <t>949101111</t>
  </si>
  <si>
    <t>Lešení pomocné pro objekty pozemních staveb s lešeňovou podlahou v do 1,9 m zatížení do 150 kg/m2</t>
  </si>
  <si>
    <t>-866613992</t>
  </si>
  <si>
    <t>(12,0+41,8+49,7+8,3+18,8+11,3+4,0)*0,8</t>
  </si>
  <si>
    <t>37</t>
  </si>
  <si>
    <t>9854211.1</t>
  </si>
  <si>
    <t>Jeřáb mobilní na automobilovém podvozku nosnost 35 t dosah 30 m</t>
  </si>
  <si>
    <t>hod</t>
  </si>
  <si>
    <t>1722893588</t>
  </si>
  <si>
    <t>Poznámka k položce:_x000D_
Pro přesun ocelových nosníků</t>
  </si>
  <si>
    <t>8*3</t>
  </si>
  <si>
    <t>96</t>
  </si>
  <si>
    <t>Bourání konstrukcí</t>
  </si>
  <si>
    <t>38</t>
  </si>
  <si>
    <t>962032631</t>
  </si>
  <si>
    <t>Bourání zdiva komínového nad střechou z cihel na MV nebo MVC</t>
  </si>
  <si>
    <t>-38787762</t>
  </si>
  <si>
    <t>1,65*0,56*6,5</t>
  </si>
  <si>
    <t>(2,26+1,34)*0,56*6,5</t>
  </si>
  <si>
    <t>39</t>
  </si>
  <si>
    <t>963053935</t>
  </si>
  <si>
    <t>Bourání ŽB schodišťových ramen monolitických zazděných jednostranně</t>
  </si>
  <si>
    <t>1610198675</t>
  </si>
  <si>
    <t>1,0*7,5*1,4</t>
  </si>
  <si>
    <t>40</t>
  </si>
  <si>
    <t>9630540.1</t>
  </si>
  <si>
    <t xml:space="preserve">Bourání ŽB schodišťových ramen - příplatek za postupné odřezávání </t>
  </si>
  <si>
    <t>-583004750</t>
  </si>
  <si>
    <t>41</t>
  </si>
  <si>
    <t>964073231</t>
  </si>
  <si>
    <t>Vybourání válcovaných nosníků ze zdiva cihelného dl do 4 m hmotnosti 35 kg/m</t>
  </si>
  <si>
    <t>619759686</t>
  </si>
  <si>
    <t>"Ič.200-3,3 m" 3,3*0,0262</t>
  </si>
  <si>
    <t>42</t>
  </si>
  <si>
    <t>964073441</t>
  </si>
  <si>
    <t>Vybourání válcovaných nosníků ze zdiva cihelného dl do 8 m hmotnosti 55 kg/m</t>
  </si>
  <si>
    <t>1903927948</t>
  </si>
  <si>
    <t>"Ič.200-7,2 m" 7,2*0,0262*2</t>
  </si>
  <si>
    <t>43</t>
  </si>
  <si>
    <t>965082922</t>
  </si>
  <si>
    <t>Odstranění násypů pod podlahami tl do 100 mm pl do 2 m2</t>
  </si>
  <si>
    <t>1874502940</t>
  </si>
  <si>
    <t>(0,5+0,7)*2,7*0,1</t>
  </si>
  <si>
    <t>44</t>
  </si>
  <si>
    <t>974031664</t>
  </si>
  <si>
    <t>Vysekání rýh ve zdivu cihelném pro vtahování nosníků hl do 150 mm v do 150 mm</t>
  </si>
  <si>
    <t>m</t>
  </si>
  <si>
    <t>1219966248</t>
  </si>
  <si>
    <t>"pro Ič.140" 1,2*2+1,4*3+1,5*2+1,0</t>
  </si>
  <si>
    <t>45</t>
  </si>
  <si>
    <t>975063331</t>
  </si>
  <si>
    <t>Podchycení schodů a podest oboustranně podepřených točitých v do 3,5 m pro zatížení do 800 kg/m2</t>
  </si>
  <si>
    <t>-1734451758</t>
  </si>
  <si>
    <t>"při bourání schodiště" 10,5</t>
  </si>
  <si>
    <t>46</t>
  </si>
  <si>
    <t>965081323</t>
  </si>
  <si>
    <t>Bourání podlah z dlaždic betonových, teracových nebo čedičových tl do 25 mm plochy přes 1 m2</t>
  </si>
  <si>
    <t>572335948</t>
  </si>
  <si>
    <t>"P1,P1a" 11,3</t>
  </si>
  <si>
    <t>47</t>
  </si>
  <si>
    <t>965042141</t>
  </si>
  <si>
    <t>Bourání podkladů pod dlažby nebo mazanin betonových nebo z litého asfaltu tl do 100 mm pl přes 4 m2</t>
  </si>
  <si>
    <t>-1621263462</t>
  </si>
  <si>
    <t>"P1,P1a - mazanina vč. lože pod dlažbu" 11,3*0,075</t>
  </si>
  <si>
    <t>48</t>
  </si>
  <si>
    <t>968062455</t>
  </si>
  <si>
    <t>Vybourání dřevěných dveřních zárubní pl do 2 m2</t>
  </si>
  <si>
    <t>622331151</t>
  </si>
  <si>
    <t>0,8*1,75</t>
  </si>
  <si>
    <t>49</t>
  </si>
  <si>
    <t>971033631</t>
  </si>
  <si>
    <t>Vybourání otvorů ve zdivu cihelném pl do 4 m2 na MVC nebo MV tl do 150 mm</t>
  </si>
  <si>
    <t>2019529219</t>
  </si>
  <si>
    <t>Poznámka k položce:_x000D_
Včetně vybourání zárubní.</t>
  </si>
  <si>
    <t>(1,2+1,0+0,6)*2,4</t>
  </si>
  <si>
    <t>50</t>
  </si>
  <si>
    <t>971033651</t>
  </si>
  <si>
    <t>Vybourání otvorů ve zdivu cihelném pl do 4 m2 na MVC nebo MV tl do 600 mm</t>
  </si>
  <si>
    <t>1618886670</t>
  </si>
  <si>
    <t>0,55*2,1*0,45</t>
  </si>
  <si>
    <t>51</t>
  </si>
  <si>
    <t>973031151</t>
  </si>
  <si>
    <t>Vysekání výklenků ve zdivu cihelném na MV nebo MVC pl přes 0,25 m2</t>
  </si>
  <si>
    <t>1194418949</t>
  </si>
  <si>
    <t>"nika pro rozvaděč" 0,7*0,6*0,2</t>
  </si>
  <si>
    <t>52</t>
  </si>
  <si>
    <t>973031326</t>
  </si>
  <si>
    <t>Vysekání kapes ve zdivu cihelném na MV nebo MVC pl do 0,10 m2 hl do 450 mm</t>
  </si>
  <si>
    <t>-507746742</t>
  </si>
  <si>
    <t>53</t>
  </si>
  <si>
    <t>978013191</t>
  </si>
  <si>
    <t>Otlučení (osekání) vnitřní vápenné nebo vápenocementové omítky stěn v rozsahu přes 50 do 100 %</t>
  </si>
  <si>
    <t>19403486</t>
  </si>
  <si>
    <t>11,4+32,9</t>
  </si>
  <si>
    <t>54</t>
  </si>
  <si>
    <t>973031335</t>
  </si>
  <si>
    <t>Vysekání kapes ve zdivu cihelném na MV nebo MVC pl do 0,16 m2 hl do 300 mm</t>
  </si>
  <si>
    <t>-1446023995</t>
  </si>
  <si>
    <t>997</t>
  </si>
  <si>
    <t>Přesun sutě</t>
  </si>
  <si>
    <t>55</t>
  </si>
  <si>
    <t>997013214</t>
  </si>
  <si>
    <t>Vnitrostaveništní doprava suti a vybouraných hmot pro budovy v přes 12 do 15 m ručně</t>
  </si>
  <si>
    <t>-1627081043</t>
  </si>
  <si>
    <t>56</t>
  </si>
  <si>
    <t>997013501</t>
  </si>
  <si>
    <t>Odvoz suti a vybouraných hmot na skládku nebo meziskládku do 1 km se složením</t>
  </si>
  <si>
    <t>830746667</t>
  </si>
  <si>
    <t>57</t>
  </si>
  <si>
    <t>997013509</t>
  </si>
  <si>
    <t>Příplatek k odvozu suti a vybouraných hmot na skládku ZKD 1 km přes 1 km</t>
  </si>
  <si>
    <t>951835404</t>
  </si>
  <si>
    <t>53,526*9</t>
  </si>
  <si>
    <t>58</t>
  </si>
  <si>
    <t>997013631</t>
  </si>
  <si>
    <t>Poplatek za uložení na skládce (skládkovné) stavebního odpadu směsného kód odpadu 17 09 04</t>
  </si>
  <si>
    <t>-2125667292</t>
  </si>
  <si>
    <t>(53,526-4,837)*0,3</t>
  </si>
  <si>
    <t>59</t>
  </si>
  <si>
    <t>997013811</t>
  </si>
  <si>
    <t>Poplatek za uložení na skládce (skládkovné) stavebního odpadu dřevěného kód odpadu 17 02 01</t>
  </si>
  <si>
    <t>-1896892492</t>
  </si>
  <si>
    <t>60</t>
  </si>
  <si>
    <t>997013869</t>
  </si>
  <si>
    <t>Poplatek za uložení stavebního odpadu na recyklační skládce (skládkovné) ze směsí betonu, cihel a keramických výrobků kód odpadu 17 01 07</t>
  </si>
  <si>
    <t>792768729</t>
  </si>
  <si>
    <t>(53,526-4,837)*0,7</t>
  </si>
  <si>
    <t>998</t>
  </si>
  <si>
    <t>Přesun hmot</t>
  </si>
  <si>
    <t>998018003</t>
  </si>
  <si>
    <t>Přesun hmot ruční pro budovy v přes 12 do 24 m</t>
  </si>
  <si>
    <t>1541964214</t>
  </si>
  <si>
    <t>PSV</t>
  </si>
  <si>
    <t>Práce a dodávky PSV</t>
  </si>
  <si>
    <t>713</t>
  </si>
  <si>
    <t>Izolace tepelné</t>
  </si>
  <si>
    <t>62</t>
  </si>
  <si>
    <t>713111121</t>
  </si>
  <si>
    <t>Montáž izolace tepelné spodem stropů s uchycením drátem rohoží, pásů, dílců, desek</t>
  </si>
  <si>
    <t>830413369</t>
  </si>
  <si>
    <t>"S4" (3,2+1,0)*13,5*2</t>
  </si>
  <si>
    <t>63</t>
  </si>
  <si>
    <t>63148106</t>
  </si>
  <si>
    <t>deska tepelně izolační minerální univerzální λ=0,038-0,039 tl 140mm</t>
  </si>
  <si>
    <t>-697777064</t>
  </si>
  <si>
    <t>113,4*1,02</t>
  </si>
  <si>
    <t>64</t>
  </si>
  <si>
    <t>713121111</t>
  </si>
  <si>
    <t>Montáž izolace tepelné podlah volně kladenými rohožemi, pásy, dílci, deskami 1 vrstva</t>
  </si>
  <si>
    <t>1427772857</t>
  </si>
  <si>
    <t>"P3" 8,3+18,8+41,8+49,7</t>
  </si>
  <si>
    <t>65</t>
  </si>
  <si>
    <t>28376553</t>
  </si>
  <si>
    <t>deska polystyrénová pro snížení kročejového hluku (max. zatížení 4 kN/m2) tl 30mm</t>
  </si>
  <si>
    <t>711131832</t>
  </si>
  <si>
    <t>118,6*1,05</t>
  </si>
  <si>
    <t>66</t>
  </si>
  <si>
    <t>713151111</t>
  </si>
  <si>
    <t>Montáž izolace tepelné střech šikmých kladené volně mezi krokve rohoží, pásů, desek</t>
  </si>
  <si>
    <t>-1001623651</t>
  </si>
  <si>
    <t>Poznámka k položce:_x000D_
Ozn.S3</t>
  </si>
  <si>
    <t>(5,0+4,0)*13,5*2</t>
  </si>
  <si>
    <t>67</t>
  </si>
  <si>
    <t>63148105</t>
  </si>
  <si>
    <t>deska tepelně izolační minerální univerzální λ=0,038-0,039 tl 120mm</t>
  </si>
  <si>
    <t>-955795220</t>
  </si>
  <si>
    <t>(5,0+4,0)*13,5*1,02</t>
  </si>
  <si>
    <t>68</t>
  </si>
  <si>
    <t>63148107</t>
  </si>
  <si>
    <t>deska tepelně izolační minerální univerzální λ=0,038-0,039 tl 160mm</t>
  </si>
  <si>
    <t>-1412939695</t>
  </si>
  <si>
    <t>69</t>
  </si>
  <si>
    <t>713151121</t>
  </si>
  <si>
    <t>Montáž izolace tepelné střech šikmých kladené volně pod krokve rohoží, pásů, desek</t>
  </si>
  <si>
    <t>1076525050</t>
  </si>
  <si>
    <t>Poznámka k položce:_x000D_
Ozn.S3, S4</t>
  </si>
  <si>
    <t>(4,5+0,8+3,2+3,8)*13,5+3,95</t>
  </si>
  <si>
    <t>70</t>
  </si>
  <si>
    <t>63148102</t>
  </si>
  <si>
    <t>deska tepelně izolační minerální univerzální λ=0,038-0,039 tl 60mm</t>
  </si>
  <si>
    <t>1067895279</t>
  </si>
  <si>
    <t>170,0*1,02</t>
  </si>
  <si>
    <t>71</t>
  </si>
  <si>
    <t>713191132</t>
  </si>
  <si>
    <t>Montáž izolace tepelné podlah, stropů vrchem nebo střech překrytí separační fólií z PE</t>
  </si>
  <si>
    <t>1601502764</t>
  </si>
  <si>
    <t xml:space="preserve">"P4,P5" 11,9 </t>
  </si>
  <si>
    <t>72</t>
  </si>
  <si>
    <t>283292761</t>
  </si>
  <si>
    <t>fólie separační 100% polyethylen, plošná hmotnost 160g/m2</t>
  </si>
  <si>
    <t>1958779957</t>
  </si>
  <si>
    <t>130,5*1,15</t>
  </si>
  <si>
    <t>73</t>
  </si>
  <si>
    <t>998713103</t>
  </si>
  <si>
    <t>Přesun hmot tonážní pro izolace tepelné v objektech v přes 12 do 24 m</t>
  </si>
  <si>
    <t>-1712708181</t>
  </si>
  <si>
    <t>74</t>
  </si>
  <si>
    <t>998713181</t>
  </si>
  <si>
    <t>Příplatek k přesunu hmot tonážní 713 prováděný bez použití mechanizace</t>
  </si>
  <si>
    <t>-76692491</t>
  </si>
  <si>
    <t>721</t>
  </si>
  <si>
    <t xml:space="preserve">Zdravotechnika </t>
  </si>
  <si>
    <t>75</t>
  </si>
  <si>
    <t>721000010</t>
  </si>
  <si>
    <t>Zdravotechnické instalace  /viz. samostatný rozpočet - zadání/</t>
  </si>
  <si>
    <t>1795085442</t>
  </si>
  <si>
    <t>723</t>
  </si>
  <si>
    <t>Zdravotechnika - vnitřní plynovod</t>
  </si>
  <si>
    <t>76</t>
  </si>
  <si>
    <t>723000010</t>
  </si>
  <si>
    <t>Vnitřní plynovod /viz. samostatný rozpočet - zadání/</t>
  </si>
  <si>
    <t>-737809314</t>
  </si>
  <si>
    <t>731</t>
  </si>
  <si>
    <t xml:space="preserve">Ústřední vytápění </t>
  </si>
  <si>
    <t>77</t>
  </si>
  <si>
    <t>731000010</t>
  </si>
  <si>
    <t>Vytápění /viz. samostatný rozpočet - zadání/</t>
  </si>
  <si>
    <t>1572271458</t>
  </si>
  <si>
    <t>741</t>
  </si>
  <si>
    <t>Elektroinstalace - silnoproud</t>
  </si>
  <si>
    <t>78</t>
  </si>
  <si>
    <t>741000010</t>
  </si>
  <si>
    <t>Silnoproudé rozvody a osvětlení  /viz. samostatný rozpočet - zadání/</t>
  </si>
  <si>
    <t>1317952805</t>
  </si>
  <si>
    <t>742</t>
  </si>
  <si>
    <t>Elektroinstalace - slaboproud</t>
  </si>
  <si>
    <t>79</t>
  </si>
  <si>
    <t>742000010</t>
  </si>
  <si>
    <t>ICT - informační a komunikační technologie  /viz. samostatný rozpočet - zadání/</t>
  </si>
  <si>
    <t>-635710496</t>
  </si>
  <si>
    <t>80</t>
  </si>
  <si>
    <t>742000020</t>
  </si>
  <si>
    <t>Rozhlas, vyzvánění, jednotný čas  /viz. samostatný rozpočet - zadání/</t>
  </si>
  <si>
    <t>351477779</t>
  </si>
  <si>
    <t>81</t>
  </si>
  <si>
    <t>742000030</t>
  </si>
  <si>
    <t>EZS - elektronický zabezpečovací systém /viz. samostatný rozpočet - zadání/</t>
  </si>
  <si>
    <t>961562393</t>
  </si>
  <si>
    <t>762</t>
  </si>
  <si>
    <t>Konstrukce tesařské</t>
  </si>
  <si>
    <t>82</t>
  </si>
  <si>
    <t>762341913</t>
  </si>
  <si>
    <t>Vyřezání části laťování střech průřezu latí do 25 cm2 pl jednotlivě přes 1 do 4 m2</t>
  </si>
  <si>
    <t>1781625940</t>
  </si>
  <si>
    <t>"v místě nových oken" 1,4*1,8*17+1,3*1,8*5</t>
  </si>
  <si>
    <t>83</t>
  </si>
  <si>
    <t>762341932</t>
  </si>
  <si>
    <t>Vyřezání části bednění střech z prken tl do 32 mm pl jednotlivě přes 1 do 4 m2</t>
  </si>
  <si>
    <t>2110764563</t>
  </si>
  <si>
    <t>V místě nových oken</t>
  </si>
  <si>
    <t>(1,4+1,8)*2*17</t>
  </si>
  <si>
    <t>(1,3+1,8)*2*5</t>
  </si>
  <si>
    <t>84</t>
  </si>
  <si>
    <t>762511173</t>
  </si>
  <si>
    <t>Podlahové kce podkladové dvouvrstvé z cementotřískových desek tl 2x12 mm na sraz šroubovaných</t>
  </si>
  <si>
    <t>771696023</t>
  </si>
  <si>
    <t>85</t>
  </si>
  <si>
    <t>762511897</t>
  </si>
  <si>
    <t>Demontáž kce podkladové dvouvrstvé z desek dřevoštěpkových tl přes 2x15 mm na pero a drážku šroubovaných</t>
  </si>
  <si>
    <t>-1391649103</t>
  </si>
  <si>
    <t>86</t>
  </si>
  <si>
    <t>762512255</t>
  </si>
  <si>
    <t xml:space="preserve">Montáž podlahové kce podkladové z desek dřevotřískových nebo cementotřískových kotvením </t>
  </si>
  <si>
    <t>-1222175195</t>
  </si>
  <si>
    <t>"P3" 138,8</t>
  </si>
  <si>
    <t>87</t>
  </si>
  <si>
    <t>607262501</t>
  </si>
  <si>
    <t>deska dřevoštěpková OSB 4 P+D tl 25mm</t>
  </si>
  <si>
    <t>838936781</t>
  </si>
  <si>
    <t>138,8*1,08</t>
  </si>
  <si>
    <t>88</t>
  </si>
  <si>
    <t>762812934</t>
  </si>
  <si>
    <t>Zabednění části záklopu stropu prkny tl do 32 mm pl jednotlivě přes 1 do 4 m2 (materiál v ceně)</t>
  </si>
  <si>
    <t>-349450292</t>
  </si>
  <si>
    <t>Poznámka k položce:_x000D_
Záklop z překládaných prken tl.2x30 mm</t>
  </si>
  <si>
    <t>"P4a+P5a" (0,5+0,7)*2,65*2</t>
  </si>
  <si>
    <t>89</t>
  </si>
  <si>
    <t>762815811</t>
  </si>
  <si>
    <t>Demontáž záklopů stropů k dalšímu použití z hrubých prken tl do 32 mm</t>
  </si>
  <si>
    <t>1502073773</t>
  </si>
  <si>
    <t>"P1a - překládaný záklop" (0,5+0,7)*2,7*2</t>
  </si>
  <si>
    <t>90</t>
  </si>
  <si>
    <t>762342914</t>
  </si>
  <si>
    <t>Montáž zalaťování otvorů ve střeše latěmi na vzdálenost do 0,22 m pl jednotlivě přes 4 do 8 m2</t>
  </si>
  <si>
    <t>-1746677936</t>
  </si>
  <si>
    <t>"po vybouraných komínech" 5,0</t>
  </si>
  <si>
    <t>91</t>
  </si>
  <si>
    <t>762342924</t>
  </si>
  <si>
    <t>Montáž zalaťování otvorů ve střeše latěmi na vzdálenost do 0,50 m pl jednotlivě přes 4 do 8 m2</t>
  </si>
  <si>
    <t>-1231050184</t>
  </si>
  <si>
    <t>"kontralatě" 5,0</t>
  </si>
  <si>
    <t>92</t>
  </si>
  <si>
    <t>60514114</t>
  </si>
  <si>
    <t>řezivo jehličnaté lať impregnovaná dl 4 m</t>
  </si>
  <si>
    <t>-1955417126</t>
  </si>
  <si>
    <t>0,06*0,04*5,0*6,8*1,1</t>
  </si>
  <si>
    <t>0,06*0,04*5,0*3,4*1,1</t>
  </si>
  <si>
    <t>93</t>
  </si>
  <si>
    <t>762343913</t>
  </si>
  <si>
    <t>Zabednění otvorů ve střeše prkny tl do 32 mm pl jednotlivě přes 4 do 8 m2</t>
  </si>
  <si>
    <t>-1995445391</t>
  </si>
  <si>
    <t>Poznámka k položce:_x000D_
Materiál v ceně</t>
  </si>
  <si>
    <t>7623439.1</t>
  </si>
  <si>
    <t>Vyspravení bednění střechy a laťování v místě nových střešních oken</t>
  </si>
  <si>
    <t>1846739703</t>
  </si>
  <si>
    <t>95</t>
  </si>
  <si>
    <t>762332932</t>
  </si>
  <si>
    <t>Montáž doplnění části střešní vazby hranoly nehoblovanými průřezové pl přes 120 do 224 cm2</t>
  </si>
  <si>
    <t>-1167576068</t>
  </si>
  <si>
    <t>"ozn.1 - kleštiny" 6,3*5</t>
  </si>
  <si>
    <t>60512131</t>
  </si>
  <si>
    <t>hranol stavební řezivo průřezu do 224cm2 dl 6-8m</t>
  </si>
  <si>
    <t>1546547948</t>
  </si>
  <si>
    <t>0,1*0,16*31,5*1,1</t>
  </si>
  <si>
    <t>97</t>
  </si>
  <si>
    <t>998762103</t>
  </si>
  <si>
    <t>Přesun hmot tonážní pro kce tesařské v objektech v přes 12 do 24 m</t>
  </si>
  <si>
    <t>-645160150</t>
  </si>
  <si>
    <t>98</t>
  </si>
  <si>
    <t>998762181</t>
  </si>
  <si>
    <t>Příplatek k přesunu hmot tonážní 762 prováděný bez použití mechanizace</t>
  </si>
  <si>
    <t>1068397938</t>
  </si>
  <si>
    <t>763</t>
  </si>
  <si>
    <t>Konstrukce suché výstavby</t>
  </si>
  <si>
    <t>99</t>
  </si>
  <si>
    <t>7631114.1</t>
  </si>
  <si>
    <t>SDK příčka tl 125 mm profil CW+UW 100 desky 1xDF 12,5 s izolací 100 mm EI 60 Rw do 56 dB</t>
  </si>
  <si>
    <t>-941880807</t>
  </si>
  <si>
    <t>Poznámka k položce:_x000D_
Ozn.S5</t>
  </si>
  <si>
    <t>4,3*3,0</t>
  </si>
  <si>
    <t>100</t>
  </si>
  <si>
    <t>7631115.1</t>
  </si>
  <si>
    <t>SDK příčka tl 155 mm profil 2xCW+2xUW 50 desky 2xA 12,5 s izolací 2x50 mm EI 60 Rw do 56 dB</t>
  </si>
  <si>
    <t>-1461622887</t>
  </si>
  <si>
    <t>Poznámka k položce:_x000D_
Ozn.S2</t>
  </si>
  <si>
    <t>13,5*3,0</t>
  </si>
  <si>
    <t>(3,0+1,3)/2*2,1</t>
  </si>
  <si>
    <t>101</t>
  </si>
  <si>
    <t>763111717</t>
  </si>
  <si>
    <t>SDK příčka základní penetrační nátěr (oboustranně)</t>
  </si>
  <si>
    <t>408385213</t>
  </si>
  <si>
    <t>12,9+45,015</t>
  </si>
  <si>
    <t>102</t>
  </si>
  <si>
    <t>7631215.1</t>
  </si>
  <si>
    <t>SDK stěna předsazená tl 200 mm profil 2xCW+2xUW 100 deska 1xA 15 mm s izolací 2x100 mm a parozábranou</t>
  </si>
  <si>
    <t>827629659</t>
  </si>
  <si>
    <t>Poznámka k položce:_x000D_
Ozn.S1</t>
  </si>
  <si>
    <t>(6,0+7,15)*1,6</t>
  </si>
  <si>
    <t>13,2*1,3</t>
  </si>
  <si>
    <t>103</t>
  </si>
  <si>
    <t>763121714</t>
  </si>
  <si>
    <t>SDK stěna předsazená základní penetrační nátěr</t>
  </si>
  <si>
    <t>-1003745921</t>
  </si>
  <si>
    <t>"předstěna" 42,715</t>
  </si>
  <si>
    <t>"obklad trámů" 68,5*0,8</t>
  </si>
  <si>
    <t>104</t>
  </si>
  <si>
    <t>763131414</t>
  </si>
  <si>
    <t>SDK podhled desky 1xA 15 bez izolace dvouvrstvá spodní kce profil CD+UD</t>
  </si>
  <si>
    <t>892781565</t>
  </si>
  <si>
    <t>Poznámka k položce:_x000D_
Ozn.S6</t>
  </si>
  <si>
    <t>"mč.405" 5,6</t>
  </si>
  <si>
    <t>105</t>
  </si>
  <si>
    <t>763131751</t>
  </si>
  <si>
    <t>Montáž parotěsné zábrany do SDK podhledu</t>
  </si>
  <si>
    <t>-1046212627</t>
  </si>
  <si>
    <t>"pro S6" 7,0</t>
  </si>
  <si>
    <t>"pro S3,S4" 175,0</t>
  </si>
  <si>
    <t>106</t>
  </si>
  <si>
    <t>28329028</t>
  </si>
  <si>
    <t>fólie PE vyztužená Al vrstvou pro parotěsnou vrstvu 150g/m2 s integrovanou lepící páskou</t>
  </si>
  <si>
    <t>-1623937568</t>
  </si>
  <si>
    <t>182,0*1,1</t>
  </si>
  <si>
    <t>107</t>
  </si>
  <si>
    <t>28355324</t>
  </si>
  <si>
    <t>páska lepící AL folie 5cm x 50m pro tepelně izolační pásy</t>
  </si>
  <si>
    <t>-1657425238</t>
  </si>
  <si>
    <t>108</t>
  </si>
  <si>
    <t>763131752</t>
  </si>
  <si>
    <t>Montáž jedné vrstvy tepelné izolace do SDK podhledu</t>
  </si>
  <si>
    <t>795580462</t>
  </si>
  <si>
    <t>"pro S6" 6,5*2</t>
  </si>
  <si>
    <t>109</t>
  </si>
  <si>
    <t>1582105463</t>
  </si>
  <si>
    <t>13,0*1,02</t>
  </si>
  <si>
    <t>110</t>
  </si>
  <si>
    <t>763161710.1</t>
  </si>
  <si>
    <t>SDK podkroví deska 1xA 15 bez TI dvouvrstvá spodní kce profil CD+UD na krokvových závěsech</t>
  </si>
  <si>
    <t>2084851441</t>
  </si>
  <si>
    <t>(3,6+0,8+3,2+3,4)*(6,0+7,2)</t>
  </si>
  <si>
    <t>111</t>
  </si>
  <si>
    <t>763131911</t>
  </si>
  <si>
    <t>Zhotovení otvoru vel. do 0,1 m2 v SDK podhledu a podkroví s vyztužením profily</t>
  </si>
  <si>
    <t>1472230934</t>
  </si>
  <si>
    <t>"pro ozn.29" 6</t>
  </si>
  <si>
    <t>112</t>
  </si>
  <si>
    <t>763172352</t>
  </si>
  <si>
    <t xml:space="preserve">Montáž dvířek revizních jednoplášťových SDK kcí vel. 300 x 300 mm </t>
  </si>
  <si>
    <t>1581364726</t>
  </si>
  <si>
    <t>"ozn.29" 6</t>
  </si>
  <si>
    <t>113</t>
  </si>
  <si>
    <t>590307.29</t>
  </si>
  <si>
    <t>ozn.29 - dvířka revizní protipožární pro stěny a podhledy EI 30 300x300 mm, zateplená</t>
  </si>
  <si>
    <t>1810846488</t>
  </si>
  <si>
    <t>114</t>
  </si>
  <si>
    <t>763181311</t>
  </si>
  <si>
    <t>Montáž jednokřídlové kovové zárubně SDK příčka</t>
  </si>
  <si>
    <t>-1381802363</t>
  </si>
  <si>
    <t>"ozn.40/P" 1</t>
  </si>
  <si>
    <t>"ozn.42/P" 2</t>
  </si>
  <si>
    <t>115</t>
  </si>
  <si>
    <t>553315951</t>
  </si>
  <si>
    <t>zárubeň jednokřídlá ocelová pro sádrokartonové příčky pro jednokřídlové dveře š 700 - 900 mm L/P včetně finálního nátěru</t>
  </si>
  <si>
    <t>-1678115618</t>
  </si>
  <si>
    <t>116</t>
  </si>
  <si>
    <t>763182411</t>
  </si>
  <si>
    <t>SDK opláštění obvodu střešního okna hl do 0,5 m</t>
  </si>
  <si>
    <t>-512363181</t>
  </si>
  <si>
    <t>(0,8+2,2)*2*17</t>
  </si>
  <si>
    <t>(0,7+2,2)*2*5</t>
  </si>
  <si>
    <t>117</t>
  </si>
  <si>
    <t>763131714</t>
  </si>
  <si>
    <t>SDK podhled základní penetrační nátěr</t>
  </si>
  <si>
    <t>17135250</t>
  </si>
  <si>
    <t>5,6+145,2</t>
  </si>
  <si>
    <t>118</t>
  </si>
  <si>
    <t>763164712</t>
  </si>
  <si>
    <t>SDK obklad kcí uzavřeného tvaru š do 0,8 m desky 1xA 15</t>
  </si>
  <si>
    <t>1001433163</t>
  </si>
  <si>
    <t>"pásky krovu" 1,5*10</t>
  </si>
  <si>
    <t>"kleštiny" 5,5*7</t>
  </si>
  <si>
    <t>"sloupky" 3,0*5</t>
  </si>
  <si>
    <t>119</t>
  </si>
  <si>
    <t>998763303</t>
  </si>
  <si>
    <t>Přesun hmot tonážní pro sádrokartonové konstrukce v objektech v přes 12 do 24 m</t>
  </si>
  <si>
    <t>-2131336594</t>
  </si>
  <si>
    <t>120</t>
  </si>
  <si>
    <t>998763381</t>
  </si>
  <si>
    <t>Příplatek k přesunu hmot tonážní 763 SDK prováděný bez použití mechanizace</t>
  </si>
  <si>
    <t>1691054792</t>
  </si>
  <si>
    <t>764</t>
  </si>
  <si>
    <t>Konstrukce klempířské</t>
  </si>
  <si>
    <t>121</t>
  </si>
  <si>
    <t>764002823</t>
  </si>
  <si>
    <t>Demontáž střešního výlezu k dalšímu použití</t>
  </si>
  <si>
    <t>-963059535</t>
  </si>
  <si>
    <t>122</t>
  </si>
  <si>
    <t>764203152</t>
  </si>
  <si>
    <t>Montáž střešního výlezu pro krytinu skládanou nebo plechovou</t>
  </si>
  <si>
    <t>224661194</t>
  </si>
  <si>
    <t>Poznámka k položce:_x000D_
Osazení zdemontovaného střešního výlezu</t>
  </si>
  <si>
    <t>"ozn.30" 1</t>
  </si>
  <si>
    <t>123</t>
  </si>
  <si>
    <t>998764103</t>
  </si>
  <si>
    <t>Přesun hmot tonážní pro konstrukce klempířské v objektech v přes 12 do 24 m</t>
  </si>
  <si>
    <t>-681715325</t>
  </si>
  <si>
    <t>124</t>
  </si>
  <si>
    <t>998764181</t>
  </si>
  <si>
    <t>Příplatek k přesunu hmot tonážní 764 prováděný bez použití mechanizace</t>
  </si>
  <si>
    <t>-872468786</t>
  </si>
  <si>
    <t>765</t>
  </si>
  <si>
    <t>Krytina skládaná</t>
  </si>
  <si>
    <t>125</t>
  </si>
  <si>
    <t>765131811</t>
  </si>
  <si>
    <t>Demontáž vláknocementové skládané krytiny sklonu do 30° k dalšímu použití</t>
  </si>
  <si>
    <t>392431205</t>
  </si>
  <si>
    <t>126</t>
  </si>
  <si>
    <t>765131841</t>
  </si>
  <si>
    <t>Příplatek k cenám demontáže skládané vláknocementové krytiny za sklon přes 30°</t>
  </si>
  <si>
    <t>677603795</t>
  </si>
  <si>
    <t>127</t>
  </si>
  <si>
    <t>765112901</t>
  </si>
  <si>
    <t>Čištění krytiny keramické, vláknocementové kladené na sucho</t>
  </si>
  <si>
    <t>473501919</t>
  </si>
  <si>
    <t>128</t>
  </si>
  <si>
    <t>765131051</t>
  </si>
  <si>
    <t>Montáž vláknocementové krytiny do 30° skládané ze šablon počtu do 10 ks/m2</t>
  </si>
  <si>
    <t>212517212</t>
  </si>
  <si>
    <t>Poznámka k položce:_x000D_
Bude použita stávající krytina z otvorů pro střešní okna.</t>
  </si>
  <si>
    <t>"doplnění krytiny v místě vybouraných komínů" 5,0</t>
  </si>
  <si>
    <t>129</t>
  </si>
  <si>
    <t>765131281</t>
  </si>
  <si>
    <t>Příplatek k montáži skládané vláknocementové krytiny za sklon přes 30° na laťování</t>
  </si>
  <si>
    <t>-1299704676</t>
  </si>
  <si>
    <t>130</t>
  </si>
  <si>
    <t>7651319.1</t>
  </si>
  <si>
    <t>Vyspravení skládané vláknocementové krytiny v místě nových střešních oken původní střešní krytinou s napojením na stávající krytinu</t>
  </si>
  <si>
    <t>-1970055732</t>
  </si>
  <si>
    <t>17+5</t>
  </si>
  <si>
    <t>131</t>
  </si>
  <si>
    <t>765133035</t>
  </si>
  <si>
    <t>Hřeben vláknocementové krytiny z hřebenáčů s větracím pásem</t>
  </si>
  <si>
    <t>960338869</t>
  </si>
  <si>
    <t>132</t>
  </si>
  <si>
    <t>765192001</t>
  </si>
  <si>
    <t>Nouzové (provizorní) zakrytí střechy plachtou</t>
  </si>
  <si>
    <t>1908795013</t>
  </si>
  <si>
    <t>133</t>
  </si>
  <si>
    <t>998765103</t>
  </si>
  <si>
    <t>Přesun hmot tonážní pro krytiny skládané v objektech v přes 12 do 24 m</t>
  </si>
  <si>
    <t>1954828784</t>
  </si>
  <si>
    <t>134</t>
  </si>
  <si>
    <t>998765181</t>
  </si>
  <si>
    <t>Příplatek k přesunu hmot tonážní 765 prováděný bez použití mechanizace</t>
  </si>
  <si>
    <t>-108740917</t>
  </si>
  <si>
    <t>766</t>
  </si>
  <si>
    <t>Konstrukce truhlářské</t>
  </si>
  <si>
    <t>135</t>
  </si>
  <si>
    <t>766417211</t>
  </si>
  <si>
    <t>Montáž podkladového roštu pro obložení stěn</t>
  </si>
  <si>
    <t>-356307929</t>
  </si>
  <si>
    <t>136</t>
  </si>
  <si>
    <t>605561021</t>
  </si>
  <si>
    <t>dřevěný dubový hranol rozm.95x95 mm</t>
  </si>
  <si>
    <t>-90832859</t>
  </si>
  <si>
    <t>Poznámka k položce:_x000D_
Výztuha do sdk stěn.</t>
  </si>
  <si>
    <t>0,095*0,095*25*1,1</t>
  </si>
  <si>
    <t>137</t>
  </si>
  <si>
    <t>766611.21</t>
  </si>
  <si>
    <t>Ozn.21 - Půdní dvířka, oboustr. bílé dveřní křídlo s tl. 6,6 cm, vyplněné termoizol. materiálem, vstup do neobytného podkroví, PO EI 145 – požární kvalifikace dle EN 13501, s hodnotou U= 0,64 W/m2.K rozm.600x1100 mm se samozavíračem, dodávka a montáž</t>
  </si>
  <si>
    <t>1104161413</t>
  </si>
  <si>
    <t>138</t>
  </si>
  <si>
    <t>766660001</t>
  </si>
  <si>
    <t>Montáž dveřních křídel otvíravých jednokřídlových š do 0,8 m do ocelové zárubně</t>
  </si>
  <si>
    <t>-1805944531</t>
  </si>
  <si>
    <t>"ozn.20/P" 1</t>
  </si>
  <si>
    <t>139</t>
  </si>
  <si>
    <t>61120-20P</t>
  </si>
  <si>
    <t>ozn.20/P - dřevěné dveře vnitřní jednokřídlové, otevíravé, plné, provedení lamino rozm.700x1970 mm, zámek s vložkou</t>
  </si>
  <si>
    <t>1143637049</t>
  </si>
  <si>
    <t>140</t>
  </si>
  <si>
    <t>766660002</t>
  </si>
  <si>
    <t>Montáž dveřních křídel otvíravých jednokřídlových š přes 0,8 m do ocelové zárubně</t>
  </si>
  <si>
    <t>-2079270431</t>
  </si>
  <si>
    <t>"ozn.22/P" 2</t>
  </si>
  <si>
    <t>141</t>
  </si>
  <si>
    <t>61120-22P</t>
  </si>
  <si>
    <t>ozn.22/P - dřevěné dveře vnitřní jednokřídlové, otevíravé, plné, provedení lamino rozm.900x1970 mm, zámek s vložkou</t>
  </si>
  <si>
    <t>-369628014</t>
  </si>
  <si>
    <t>142</t>
  </si>
  <si>
    <t>766660021</t>
  </si>
  <si>
    <t>Montáž dveřních křídel otvíravých jednokřídlových š do 0,8 m požárních do ocelové zárubně</t>
  </si>
  <si>
    <t>-779363110</t>
  </si>
  <si>
    <t>"ozn.18/P" 1</t>
  </si>
  <si>
    <t>"ozn.19/P" 1</t>
  </si>
  <si>
    <t>143</t>
  </si>
  <si>
    <t>61120-18P</t>
  </si>
  <si>
    <t>ozn.18/P - dřevěné dveře vnitřní jednokřídlové, otevíravé, plné, požární odolností EW 30-C DP3 rozm.800x1970 mm, zámek s vložkou</t>
  </si>
  <si>
    <t>1831118085</t>
  </si>
  <si>
    <t>144</t>
  </si>
  <si>
    <t>61120-19P</t>
  </si>
  <si>
    <t>ozn.19/P - dřevěné dveře vnitřní jednokřídlové, otevíravé, plné, požární odolností EW 30 DP3 rozm.700x1970 mm, zámek s vložkou</t>
  </si>
  <si>
    <t>-615806706</t>
  </si>
  <si>
    <t>145</t>
  </si>
  <si>
    <t>766660717</t>
  </si>
  <si>
    <t>Montáž dveřních křídel samozavírače na ocelovou zárubeň</t>
  </si>
  <si>
    <t>-1579370205</t>
  </si>
  <si>
    <t>Poznámka k položce:_x000D_
Samozavírač je součástí ceny dodávky dveří</t>
  </si>
  <si>
    <t>146</t>
  </si>
  <si>
    <t>766660728</t>
  </si>
  <si>
    <t>Montáž dveřního interiérového kování - zámku</t>
  </si>
  <si>
    <t>-503617001</t>
  </si>
  <si>
    <t>147</t>
  </si>
  <si>
    <t>766660729</t>
  </si>
  <si>
    <t>Montáž dveřního interiérového kování - štítku s klikou</t>
  </si>
  <si>
    <t>221849943</t>
  </si>
  <si>
    <t>148</t>
  </si>
  <si>
    <t>766671002</t>
  </si>
  <si>
    <t>Montáž střešního okna do krytiny ploché 66 x 118 cm</t>
  </si>
  <si>
    <t>-1082868137</t>
  </si>
  <si>
    <t>"ozn.24" 5</t>
  </si>
  <si>
    <t>149</t>
  </si>
  <si>
    <t>61124-24.1</t>
  </si>
  <si>
    <t>ozn.24 - elektrické dřevěné střešní okno bezúdržbové rozm.660x1180 mm</t>
  </si>
  <si>
    <t>-454667467</t>
  </si>
  <si>
    <t>Poznámka k položce:_x000D_
Podrobná specifikace viz.PD - Tabulka truhlářských výrobků.</t>
  </si>
  <si>
    <t>150</t>
  </si>
  <si>
    <t>61124-24.2</t>
  </si>
  <si>
    <t>lemování střešních oken 660x1180 mm z Al</t>
  </si>
  <si>
    <t>-1047270463</t>
  </si>
  <si>
    <t>151</t>
  </si>
  <si>
    <t>766671004</t>
  </si>
  <si>
    <t>Montáž střešního okna do krytiny ploché 78 x 118 cm</t>
  </si>
  <si>
    <t>-1065896624</t>
  </si>
  <si>
    <t>"ozn.23" 17</t>
  </si>
  <si>
    <t>152</t>
  </si>
  <si>
    <t>61124-23.1</t>
  </si>
  <si>
    <t>ozn.23 - elektrické dřevěné střešní okno bezúdržbové rozm.780x1180 mm</t>
  </si>
  <si>
    <t>-113092024</t>
  </si>
  <si>
    <t>153</t>
  </si>
  <si>
    <t>61124-23.2</t>
  </si>
  <si>
    <t>lemování střešních oken 780x1180 mm z Al</t>
  </si>
  <si>
    <t>-1520437166</t>
  </si>
  <si>
    <t>154</t>
  </si>
  <si>
    <t>7666715.1</t>
  </si>
  <si>
    <t>Montáž elektrického pohonu střešního okna</t>
  </si>
  <si>
    <t>-189609883</t>
  </si>
  <si>
    <t>Poznámka k položce:_x000D_
Cena ele. pohonu je součástí ceny střešního okna.</t>
  </si>
  <si>
    <t>155</t>
  </si>
  <si>
    <t>998766103</t>
  </si>
  <si>
    <t>Přesun hmot tonážní pro kce truhlářské v objektech v přes 12 do 24 m</t>
  </si>
  <si>
    <t>-1291834391</t>
  </si>
  <si>
    <t>156</t>
  </si>
  <si>
    <t>998766181</t>
  </si>
  <si>
    <t>Příplatek k přesunu hmot tonážní 766 prováděný bez použití mechanizace</t>
  </si>
  <si>
    <t>-558065679</t>
  </si>
  <si>
    <t>766-1</t>
  </si>
  <si>
    <t>Truhlářské výrobky - vybavení nábytkem</t>
  </si>
  <si>
    <t>157</t>
  </si>
  <si>
    <t>766100-60</t>
  </si>
  <si>
    <t>ozn.60 - Lavice jednomístná výškově nastavitelná s košem, pracovní deska LTD 18 mm s ABS hranou rozměr 700x500 mm, žlutá - dodávka a montáž</t>
  </si>
  <si>
    <t>2059980962</t>
  </si>
  <si>
    <t>Poznámka k položce:_x000D_
Cena byla konzultována s výrobci kancelářského nábytku. (platí pro veškeré vybavení nábytkem)</t>
  </si>
  <si>
    <t>158</t>
  </si>
  <si>
    <t>766100-61</t>
  </si>
  <si>
    <t>ozn.61 - Lavice dvoumístná výškově nastavitelná s košem, pracovní deska LTD 18 mm s ABS hranou rozměr 1300x500 mm, žlutá - dodávka a montáž</t>
  </si>
  <si>
    <t>-244575403</t>
  </si>
  <si>
    <t>159</t>
  </si>
  <si>
    <t>766100-62</t>
  </si>
  <si>
    <t>ozn.62 - Židle žákovská, výškově nastavitelná, velký sedák a opěrák, žlutá - dodávka a montáž</t>
  </si>
  <si>
    <t>1199267167</t>
  </si>
  <si>
    <t>160</t>
  </si>
  <si>
    <t>766100-63</t>
  </si>
  <si>
    <t>ozn.63 - Školní katedra se zásuvkou a skříňkou rozměr 1300x582x760 mm, žlutá - dodávka a montáž</t>
  </si>
  <si>
    <t>764279745</t>
  </si>
  <si>
    <t>161</t>
  </si>
  <si>
    <t>766100-64</t>
  </si>
  <si>
    <t>ozn.64 - Učitelská židle čalouněná, výškově nastavitelná žlutá - dodávka a montáž</t>
  </si>
  <si>
    <t>-1004737606</t>
  </si>
  <si>
    <t>162</t>
  </si>
  <si>
    <t>766100-65</t>
  </si>
  <si>
    <t>ozn.65 - Tabule pro popis křídou, zelená rozm.1800x1200 mm - dodávka a montáž</t>
  </si>
  <si>
    <t>1330369686</t>
  </si>
  <si>
    <t>163</t>
  </si>
  <si>
    <t>766100-67</t>
  </si>
  <si>
    <t>ozn.67 - Pásový schodolez s nosností do 130 kg, vlastní váha 39 kg, rozložitelný na dvě části, použitelný do sklonu schodiště 35 st., dodávka a montáž</t>
  </si>
  <si>
    <t>1215234713</t>
  </si>
  <si>
    <t>767</t>
  </si>
  <si>
    <t>Konstrukce zámečnické</t>
  </si>
  <si>
    <t>164</t>
  </si>
  <si>
    <t>767211311</t>
  </si>
  <si>
    <t>Montáž kovového schodiště rovného kotveného do zdiva</t>
  </si>
  <si>
    <t>1535557210</t>
  </si>
  <si>
    <t>"ozn.43" 9,0</t>
  </si>
  <si>
    <t>165</t>
  </si>
  <si>
    <t>553010.43</t>
  </si>
  <si>
    <t>ozn.43 - ocelové schodiště žárově zinkováno</t>
  </si>
  <si>
    <t>kg</t>
  </si>
  <si>
    <t>761313514</t>
  </si>
  <si>
    <t xml:space="preserve">Poznámka k položce:_x000D_
viz. výkres D.1.1.13 </t>
  </si>
  <si>
    <t>166</t>
  </si>
  <si>
    <t>553010.44</t>
  </si>
  <si>
    <t>ozn.44 - podesta a mezipodesta ze svařovaných profilů SP 34/38-30/2, žárově zinkováno</t>
  </si>
  <si>
    <t>-1569234044</t>
  </si>
  <si>
    <t>167</t>
  </si>
  <si>
    <t>553010.45</t>
  </si>
  <si>
    <t>ozn.45 - schodišťové stupně ze svařovaných profilů SP 34/38-30/2, žárově zinkováno - 600x240 mm (24 kusů)</t>
  </si>
  <si>
    <t>-159719627</t>
  </si>
  <si>
    <t>0,6*0,24*24</t>
  </si>
  <si>
    <t>168</t>
  </si>
  <si>
    <t>767220110</t>
  </si>
  <si>
    <t>Montáž zábradlí schodišťového hm do 15 kg z trubek do zdi</t>
  </si>
  <si>
    <t>-682069871</t>
  </si>
  <si>
    <t>"ozn.46" 8,2</t>
  </si>
  <si>
    <t>169</t>
  </si>
  <si>
    <t>553010.46</t>
  </si>
  <si>
    <t>ozn.46 - ocelové zábradlí schodiště žárově zinkováno</t>
  </si>
  <si>
    <t>-1639541598</t>
  </si>
  <si>
    <t>Poznámka k položce:_x000D_
viz. výkres D.1.1.14</t>
  </si>
  <si>
    <t>170</t>
  </si>
  <si>
    <t>767995117</t>
  </si>
  <si>
    <t>Montáž atypických zámečnických konstrukcí hm do 500 kg</t>
  </si>
  <si>
    <t>823944484</t>
  </si>
  <si>
    <t>"nosníky pro doplnění stropu" 3893,0</t>
  </si>
  <si>
    <t>171</t>
  </si>
  <si>
    <t>553412111</t>
  </si>
  <si>
    <t>ocelové nosníky pro konstrukci stropů vč. nátěrů (základní nátěr + vrchní nátěr polyuretanovou barvou)</t>
  </si>
  <si>
    <t>-699248273</t>
  </si>
  <si>
    <t>172</t>
  </si>
  <si>
    <t>998767103</t>
  </si>
  <si>
    <t>Přesun hmot tonážní pro zámečnické konstrukce v objektech v přes 12 do 24 m</t>
  </si>
  <si>
    <t>667775399</t>
  </si>
  <si>
    <t>173</t>
  </si>
  <si>
    <t>998767181</t>
  </si>
  <si>
    <t>Příplatek k přesunu hmot tonážní 767 prováděný bez použití mechanizace</t>
  </si>
  <si>
    <t>-784909210</t>
  </si>
  <si>
    <t>771</t>
  </si>
  <si>
    <t>Podlahy z dlaždic</t>
  </si>
  <si>
    <t>174</t>
  </si>
  <si>
    <t>771111011</t>
  </si>
  <si>
    <t>Vysátí podkladu před pokládkou dlažby</t>
  </si>
  <si>
    <t>1350559454</t>
  </si>
  <si>
    <t>"P4" 5,6</t>
  </si>
  <si>
    <t>"P5" 5,8</t>
  </si>
  <si>
    <t>175</t>
  </si>
  <si>
    <t>771121011</t>
  </si>
  <si>
    <t>Nátěr penetrační na podlahu</t>
  </si>
  <si>
    <t>669478031</t>
  </si>
  <si>
    <t>176</t>
  </si>
  <si>
    <t>771474112</t>
  </si>
  <si>
    <t>Montáž soklů z dlaždic keramických rovných flexibilní lepidlo v přes 65 do 90 mm</t>
  </si>
  <si>
    <t>219449493</t>
  </si>
  <si>
    <t>"mč.405" (5,0+1,0)*2-1,0-1,2</t>
  </si>
  <si>
    <t>"mč.406" (4,3+1,4)*2-0,7</t>
  </si>
  <si>
    <t>"chodba" 2,65-0,7-1,2</t>
  </si>
  <si>
    <t>177</t>
  </si>
  <si>
    <t>597612711</t>
  </si>
  <si>
    <t>sokl keramický - dle typu dlažby</t>
  </si>
  <si>
    <t>-1604949576</t>
  </si>
  <si>
    <t>21,25*1,1</t>
  </si>
  <si>
    <t>178</t>
  </si>
  <si>
    <t>771574263</t>
  </si>
  <si>
    <t>Montáž podlah keramických pro mechanické zatížení protiskluzných lepených flexibilním lepidlem přes 9 do 12 ks/m2</t>
  </si>
  <si>
    <t>2145153677</t>
  </si>
  <si>
    <t>179</t>
  </si>
  <si>
    <t>59761409</t>
  </si>
  <si>
    <t>dlažba keramická slinutá protiskluzná do interiéru i exteriéru pro vysoké mechanické namáhání přes 9 do 12ks/m2</t>
  </si>
  <si>
    <t>1650221728</t>
  </si>
  <si>
    <t>11,4*1,1</t>
  </si>
  <si>
    <t>180</t>
  </si>
  <si>
    <t>771577114</t>
  </si>
  <si>
    <t>Příplatek k montáži podlah keramických lepených flexibilním lepidlem za spárování tmelem dvousložkovým</t>
  </si>
  <si>
    <t>1038993104</t>
  </si>
  <si>
    <t>181</t>
  </si>
  <si>
    <t>771591115</t>
  </si>
  <si>
    <t>Podlahy spárování silikonem</t>
  </si>
  <si>
    <t>1433839365</t>
  </si>
  <si>
    <t>182</t>
  </si>
  <si>
    <t>998771103</t>
  </si>
  <si>
    <t>Přesun hmot tonážní pro podlahy z dlaždic v objektech v přes 12 do 24 m</t>
  </si>
  <si>
    <t>527078525</t>
  </si>
  <si>
    <t>183</t>
  </si>
  <si>
    <t>998771181</t>
  </si>
  <si>
    <t>Příplatek k přesunu hmot tonážní 771 prováděný bez použití mechanizace</t>
  </si>
  <si>
    <t>-1749390435</t>
  </si>
  <si>
    <t>776</t>
  </si>
  <si>
    <t>Podlahy povlakové</t>
  </si>
  <si>
    <t>184</t>
  </si>
  <si>
    <t>776111311</t>
  </si>
  <si>
    <t>Vysátí podkladu povlakových podlah</t>
  </si>
  <si>
    <t>-1027521684</t>
  </si>
  <si>
    <t>185</t>
  </si>
  <si>
    <t>776121411</t>
  </si>
  <si>
    <t>Dvousložková penetrace dřevěného podkladu povlakových podlah</t>
  </si>
  <si>
    <t>542073184</t>
  </si>
  <si>
    <t>186</t>
  </si>
  <si>
    <t>776141121</t>
  </si>
  <si>
    <t>Vyrovnání podkladu povlakových podlah stěrkou pevnosti 30 MPa tl do 3 mm</t>
  </si>
  <si>
    <t>-1393626173</t>
  </si>
  <si>
    <t>187</t>
  </si>
  <si>
    <t>776221111</t>
  </si>
  <si>
    <t>Lepení pásů z PVC standardním lepidlem</t>
  </si>
  <si>
    <t>-77945264</t>
  </si>
  <si>
    <t>188</t>
  </si>
  <si>
    <t>284122851</t>
  </si>
  <si>
    <t>krytina podlahová PVC tl 2mm zátěžová do školních prostor s požární odolností CfI- výběr dle investora</t>
  </si>
  <si>
    <t>1101354405</t>
  </si>
  <si>
    <t>189</t>
  </si>
  <si>
    <t>776421111</t>
  </si>
  <si>
    <t>Montáž obvodových lišt lepením</t>
  </si>
  <si>
    <t>525923577</t>
  </si>
  <si>
    <t>"mč.401" (6,0+7,0)*2-0,9</t>
  </si>
  <si>
    <t>"mč.402" (7,15+7,0)*2-0,9</t>
  </si>
  <si>
    <t>"mč.403" (3,95+2,1)*2-0,7</t>
  </si>
  <si>
    <t>"mč.404" (8,8+2,1)*2-0,9*3-0,7</t>
  </si>
  <si>
    <t>190</t>
  </si>
  <si>
    <t>28411008</t>
  </si>
  <si>
    <t>lišta soklová PVC 16x60mm</t>
  </si>
  <si>
    <t>946850247</t>
  </si>
  <si>
    <t>82,3*1,1</t>
  </si>
  <si>
    <t>191</t>
  </si>
  <si>
    <t>998776103</t>
  </si>
  <si>
    <t>Přesun hmot tonážní pro podlahy povlakové v objektech v přes 12 do 24 m</t>
  </si>
  <si>
    <t>1998996699</t>
  </si>
  <si>
    <t>192</t>
  </si>
  <si>
    <t>998776181</t>
  </si>
  <si>
    <t>Příplatek k přesunu hmot tonážní 776 prováděný bez použití mechanizace</t>
  </si>
  <si>
    <t>1531429021</t>
  </si>
  <si>
    <t>781</t>
  </si>
  <si>
    <t>Dokončovací práce - obklady</t>
  </si>
  <si>
    <t>193</t>
  </si>
  <si>
    <t>781111011</t>
  </si>
  <si>
    <t>Ometení (oprášení) stěny při přípravě podkladu</t>
  </si>
  <si>
    <t>-771894157</t>
  </si>
  <si>
    <t>"ozn.401" 1,5*1,5</t>
  </si>
  <si>
    <t>"ozn.402" 1,5*1,5</t>
  </si>
  <si>
    <t>"ozn.403" 3,0*1,5</t>
  </si>
  <si>
    <t>194</t>
  </si>
  <si>
    <t>781121011</t>
  </si>
  <si>
    <t>Nátěr penetrační na stěnu</t>
  </si>
  <si>
    <t>1340759200</t>
  </si>
  <si>
    <t>195</t>
  </si>
  <si>
    <t>781474115</t>
  </si>
  <si>
    <t>Montáž obkladů vnitřních keramických hladkých přes 22 do 25 ks/m2 lepených flexibilním lepidlem</t>
  </si>
  <si>
    <t>-1731374393</t>
  </si>
  <si>
    <t>196</t>
  </si>
  <si>
    <t>59761039</t>
  </si>
  <si>
    <t>obklad keramický hladký přes 22 do 25ks/m2</t>
  </si>
  <si>
    <t>805487855</t>
  </si>
  <si>
    <t>197</t>
  </si>
  <si>
    <t>781477111</t>
  </si>
  <si>
    <t>Příplatek k montáži obkladů vnitřních keramických hladkých za plochu do 10 m2</t>
  </si>
  <si>
    <t>-1868093729</t>
  </si>
  <si>
    <t>198</t>
  </si>
  <si>
    <t>7814941.1</t>
  </si>
  <si>
    <t xml:space="preserve">Příplatek k montáži obkladů vnitřních keramických za rohové, ukončující, vanové a dilatační profily lepené flexibilním lepidlem </t>
  </si>
  <si>
    <t>274935781</t>
  </si>
  <si>
    <t>199</t>
  </si>
  <si>
    <t>781495115</t>
  </si>
  <si>
    <t>Spárování vnitřních obkladů silikonem</t>
  </si>
  <si>
    <t>148082859</t>
  </si>
  <si>
    <t>200</t>
  </si>
  <si>
    <t>998781103</t>
  </si>
  <si>
    <t>Přesun hmot tonážní pro obklady keramické v objektech v přes 12 do 24 m</t>
  </si>
  <si>
    <t>-713803929</t>
  </si>
  <si>
    <t>201</t>
  </si>
  <si>
    <t>998781181</t>
  </si>
  <si>
    <t>Příplatek k přesunu hmot tonážní 781 prováděný bez použití mechanizace</t>
  </si>
  <si>
    <t>-2063806292</t>
  </si>
  <si>
    <t>783</t>
  </si>
  <si>
    <t>Dokončovací práce - nátěry</t>
  </si>
  <si>
    <t>202</t>
  </si>
  <si>
    <t>783201401</t>
  </si>
  <si>
    <t>Ometení tesařských konstrukcí před provedením nátěru</t>
  </si>
  <si>
    <t>307872359</t>
  </si>
  <si>
    <t>93,0+200,0</t>
  </si>
  <si>
    <t>203</t>
  </si>
  <si>
    <t>783213021</t>
  </si>
  <si>
    <t>Napouštěcí dvojnásobný syntetický biodní nátěr tesařských prvků nezabudovaných do konstrukce</t>
  </si>
  <si>
    <t>-152769762</t>
  </si>
  <si>
    <t>"kleštiny" (0,1+0,16)*2*31,5*1,1</t>
  </si>
  <si>
    <t>"ostatní doplněné řezivo" 74,982</t>
  </si>
  <si>
    <t>204</t>
  </si>
  <si>
    <t>783214121</t>
  </si>
  <si>
    <t>Sanační biocidní ošetření stříkáním tesařských konstrukcí zabudovaných do konstrukce</t>
  </si>
  <si>
    <t>303709764</t>
  </si>
  <si>
    <t>784</t>
  </si>
  <si>
    <t>Dokončovací práce - malby a tapety</t>
  </si>
  <si>
    <t>205</t>
  </si>
  <si>
    <t>784111001</t>
  </si>
  <si>
    <t>Oprášení (ometení ) podkladu v místnostech v do 3,80 m</t>
  </si>
  <si>
    <t>-1482569883</t>
  </si>
  <si>
    <t>"mč.401" (1,5+3,6+0,8+3,1+0,5+3,0)*6,0+7,0*3,2*2</t>
  </si>
  <si>
    <t>"mč.402" (1,5+3,6+0,8+3,1+0,5+3,0)*7,15+7,0*3,2*2</t>
  </si>
  <si>
    <t>"mč.403" (3,0+2,7+1,25)*3,95+4,5*2</t>
  </si>
  <si>
    <t>"mč.404" (3,0+2,7+1,25)*8,8+4,5*2</t>
  </si>
  <si>
    <t>"mč.405" (4,9+1,0)*2*3,0+5,6</t>
  </si>
  <si>
    <t>"mč.406" (4,3+1,4)*2*8,0+5,8</t>
  </si>
  <si>
    <t>"chodba" 2,65*3,0+3,462</t>
  </si>
  <si>
    <t>206</t>
  </si>
  <si>
    <t>784181102</t>
  </si>
  <si>
    <t>Základní akrylátová jednonásobná pigmentovaná penetrace podkladu v místnostech v do 3,80 m</t>
  </si>
  <si>
    <t>716493834</t>
  </si>
  <si>
    <t>207</t>
  </si>
  <si>
    <t>784211101</t>
  </si>
  <si>
    <t>Dvojnásobné bílé malby ze směsí za mokra výborně oděruvzdorných v místnostech v do 3,80 m</t>
  </si>
  <si>
    <t>662131394</t>
  </si>
  <si>
    <t>Poznámka k položce:_x000D_
Omyvatelná barva.</t>
  </si>
  <si>
    <t>"mč.401" (6,0+7,0)*2*1,5-0,6</t>
  </si>
  <si>
    <t>"mč.402" (7,15+7,0)*2*1,5-0,7</t>
  </si>
  <si>
    <t>"mč.403" (2,1+3,95)*2*1,5-1,4</t>
  </si>
  <si>
    <t>"mč.404" (2,1+8,8)*2*1,5-3,1</t>
  </si>
  <si>
    <t>"mč.405" (4,9+1,0)*2*1,5</t>
  </si>
  <si>
    <t>"mč.406" (4,3+1,4)*2*1,5*2</t>
  </si>
  <si>
    <t>"chodba" 2,65*1,5+2,625</t>
  </si>
  <si>
    <t>208</t>
  </si>
  <si>
    <t>784211165</t>
  </si>
  <si>
    <t>Příplatek k cenám 2x maleb ze směsí za mokra oděruvzdorných za barevnou malbu v sytém odstínu</t>
  </si>
  <si>
    <t>-246116798</t>
  </si>
  <si>
    <t>209</t>
  </si>
  <si>
    <t>784221101</t>
  </si>
  <si>
    <t>Dvojnásobné bílé malby ze směsí za sucha dobře otěruvzdorných v místnostech do 3,80 m</t>
  </si>
  <si>
    <t>1089115233</t>
  </si>
  <si>
    <t>510,0-185,0</t>
  </si>
  <si>
    <t>210</t>
  </si>
  <si>
    <t>784221155</t>
  </si>
  <si>
    <t>Příplatek k cenám 2x maleb za sucha otěruvzdorných za barevnou malbu v odstínu sytém</t>
  </si>
  <si>
    <t>-1614207527</t>
  </si>
  <si>
    <t>325,0*0,6</t>
  </si>
  <si>
    <t>786</t>
  </si>
  <si>
    <t>Dokončovací práce - čalounické úpravy</t>
  </si>
  <si>
    <t>211</t>
  </si>
  <si>
    <t>786614001</t>
  </si>
  <si>
    <t>Montáž venkovní rolety ovládané motorem plochy do 4 m2</t>
  </si>
  <si>
    <t>256885484</t>
  </si>
  <si>
    <t>"ozn.25" 14</t>
  </si>
  <si>
    <t>"ozn.26" 4</t>
  </si>
  <si>
    <t>212</t>
  </si>
  <si>
    <t>63121-25</t>
  </si>
  <si>
    <t>ozn.25 - zastíňovací roleta s vodícími bočními lištami, ovládaná na ele. pohon, na střešní okno vel. 780x1180 mm</t>
  </si>
  <si>
    <t>-1153528374</t>
  </si>
  <si>
    <t>213</t>
  </si>
  <si>
    <t>63121-26</t>
  </si>
  <si>
    <t>ozn.26 - zastíňovací roleta s vodícími bočními lištami, ovládaná na ele. pohon, na střešní okno vel. 660x1180 mm</t>
  </si>
  <si>
    <t>-1632665199</t>
  </si>
  <si>
    <t>214</t>
  </si>
  <si>
    <t>7866150.1</t>
  </si>
  <si>
    <t>Montáž venkovní markýzy střešních oken ovládané motorem</t>
  </si>
  <si>
    <t>-1790542210</t>
  </si>
  <si>
    <t>"ozn.27" 14</t>
  </si>
  <si>
    <t>"ozn.28" 4</t>
  </si>
  <si>
    <t>215</t>
  </si>
  <si>
    <t>61140-27</t>
  </si>
  <si>
    <t>ozn.27 - venkovní markýza ke střešním oknům 780x1180 mm na ele. pohon</t>
  </si>
  <si>
    <t>90460118</t>
  </si>
  <si>
    <t>216</t>
  </si>
  <si>
    <t>61140-28</t>
  </si>
  <si>
    <t>ozn.28 - venkovní markýza ke střešním oknům 660x1180 mm na ele. pohon</t>
  </si>
  <si>
    <t>-807007446</t>
  </si>
  <si>
    <t>217</t>
  </si>
  <si>
    <t>998786103</t>
  </si>
  <si>
    <t>Přesun hmot tonážní pro stínění a čalounické úpravy v objektech v přes 12 do 24 m</t>
  </si>
  <si>
    <t>588842722</t>
  </si>
  <si>
    <t>218</t>
  </si>
  <si>
    <t>998786181</t>
  </si>
  <si>
    <t>Příplatek k přesunu hmot tonážní 786 prováděný bez použití mechanizace</t>
  </si>
  <si>
    <t>-716546455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</si>
</sst>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50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R5" s="21"/>
      <c r="BE5" s="212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R6" s="21"/>
      <c r="BE6" s="213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13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13"/>
      <c r="BS8" s="18" t="s">
        <v>6</v>
      </c>
    </row>
    <row r="9" spans="1:74" s="1" customFormat="1" ht="14.45" customHeight="1">
      <c r="B9" s="21"/>
      <c r="AR9" s="21"/>
      <c r="BE9" s="213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13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13"/>
      <c r="BS11" s="18" t="s">
        <v>6</v>
      </c>
    </row>
    <row r="12" spans="1:74" s="1" customFormat="1" ht="6.95" customHeight="1">
      <c r="B12" s="21"/>
      <c r="AR12" s="21"/>
      <c r="BE12" s="213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13"/>
      <c r="BS13" s="18" t="s">
        <v>6</v>
      </c>
    </row>
    <row r="14" spans="1:74" ht="12.75">
      <c r="B14" s="21"/>
      <c r="E14" s="218" t="s">
        <v>29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8" t="s">
        <v>27</v>
      </c>
      <c r="AN14" s="30" t="s">
        <v>29</v>
      </c>
      <c r="AR14" s="21"/>
      <c r="BE14" s="213"/>
      <c r="BS14" s="18" t="s">
        <v>6</v>
      </c>
    </row>
    <row r="15" spans="1:74" s="1" customFormat="1" ht="6.95" customHeight="1">
      <c r="B15" s="21"/>
      <c r="AR15" s="21"/>
      <c r="BE15" s="213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13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13"/>
      <c r="BS17" s="18" t="s">
        <v>32</v>
      </c>
    </row>
    <row r="18" spans="1:71" s="1" customFormat="1" ht="6.95" customHeight="1">
      <c r="B18" s="21"/>
      <c r="AR18" s="21"/>
      <c r="BE18" s="213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13"/>
      <c r="BS19" s="18" t="s">
        <v>6</v>
      </c>
    </row>
    <row r="20" spans="1:71" s="1" customFormat="1" ht="18.399999999999999" customHeight="1">
      <c r="B20" s="21"/>
      <c r="E20" s="26" t="s">
        <v>34</v>
      </c>
      <c r="AK20" s="28" t="s">
        <v>27</v>
      </c>
      <c r="AN20" s="26" t="s">
        <v>1</v>
      </c>
      <c r="AR20" s="21"/>
      <c r="BE20" s="213"/>
      <c r="BS20" s="18" t="s">
        <v>32</v>
      </c>
    </row>
    <row r="21" spans="1:71" s="1" customFormat="1" ht="6.95" customHeight="1">
      <c r="B21" s="21"/>
      <c r="AR21" s="21"/>
      <c r="BE21" s="213"/>
    </row>
    <row r="22" spans="1:71" s="1" customFormat="1" ht="12" customHeight="1">
      <c r="B22" s="21"/>
      <c r="D22" s="28" t="s">
        <v>35</v>
      </c>
      <c r="AR22" s="21"/>
      <c r="BE22" s="213"/>
    </row>
    <row r="23" spans="1:71" s="1" customFormat="1" ht="23.25" customHeight="1">
      <c r="B23" s="21"/>
      <c r="E23" s="220" t="s">
        <v>36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1"/>
      <c r="BE23" s="213"/>
    </row>
    <row r="24" spans="1:71" s="1" customFormat="1" ht="6.95" customHeight="1">
      <c r="B24" s="21"/>
      <c r="AR24" s="21"/>
      <c r="BE24" s="213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13"/>
    </row>
    <row r="26" spans="1:71" s="2" customFormat="1" ht="25.9" customHeight="1">
      <c r="A26" s="33"/>
      <c r="B26" s="34"/>
      <c r="C26" s="33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1">
        <f>ROUND(AG94,2)</f>
        <v>0</v>
      </c>
      <c r="AL26" s="222"/>
      <c r="AM26" s="222"/>
      <c r="AN26" s="222"/>
      <c r="AO26" s="222"/>
      <c r="AP26" s="33"/>
      <c r="AQ26" s="33"/>
      <c r="AR26" s="34"/>
      <c r="BE26" s="213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13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23" t="s">
        <v>38</v>
      </c>
      <c r="M28" s="223"/>
      <c r="N28" s="223"/>
      <c r="O28" s="223"/>
      <c r="P28" s="223"/>
      <c r="Q28" s="33"/>
      <c r="R28" s="33"/>
      <c r="S28" s="33"/>
      <c r="T28" s="33"/>
      <c r="U28" s="33"/>
      <c r="V28" s="33"/>
      <c r="W28" s="223" t="s">
        <v>39</v>
      </c>
      <c r="X28" s="223"/>
      <c r="Y28" s="223"/>
      <c r="Z28" s="223"/>
      <c r="AA28" s="223"/>
      <c r="AB28" s="223"/>
      <c r="AC28" s="223"/>
      <c r="AD28" s="223"/>
      <c r="AE28" s="223"/>
      <c r="AF28" s="33"/>
      <c r="AG28" s="33"/>
      <c r="AH28" s="33"/>
      <c r="AI28" s="33"/>
      <c r="AJ28" s="33"/>
      <c r="AK28" s="223" t="s">
        <v>40</v>
      </c>
      <c r="AL28" s="223"/>
      <c r="AM28" s="223"/>
      <c r="AN28" s="223"/>
      <c r="AO28" s="223"/>
      <c r="AP28" s="33"/>
      <c r="AQ28" s="33"/>
      <c r="AR28" s="34"/>
      <c r="BE28" s="213"/>
    </row>
    <row r="29" spans="1:71" s="3" customFormat="1" ht="14.45" customHeight="1">
      <c r="B29" s="38"/>
      <c r="D29" s="28" t="s">
        <v>41</v>
      </c>
      <c r="F29" s="28" t="s">
        <v>42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8"/>
      <c r="BE29" s="214"/>
    </row>
    <row r="30" spans="1:71" s="3" customFormat="1" ht="14.45" customHeight="1">
      <c r="B30" s="38"/>
      <c r="F30" s="28" t="s">
        <v>43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8"/>
      <c r="BE30" s="214"/>
    </row>
    <row r="31" spans="1:71" s="3" customFormat="1" ht="14.45" hidden="1" customHeight="1">
      <c r="B31" s="38"/>
      <c r="F31" s="28" t="s">
        <v>44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8"/>
      <c r="BE31" s="214"/>
    </row>
    <row r="32" spans="1:71" s="3" customFormat="1" ht="14.45" hidden="1" customHeight="1">
      <c r="B32" s="38"/>
      <c r="F32" s="28" t="s">
        <v>45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8"/>
      <c r="BE32" s="214"/>
    </row>
    <row r="33" spans="1:57" s="3" customFormat="1" ht="14.45" hidden="1" customHeight="1">
      <c r="B33" s="38"/>
      <c r="F33" s="28" t="s">
        <v>46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8"/>
      <c r="BE33" s="214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13"/>
    </row>
    <row r="35" spans="1:57" s="2" customFormat="1" ht="25.9" customHeight="1">
      <c r="A35" s="33"/>
      <c r="B35" s="34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27" t="s">
        <v>49</v>
      </c>
      <c r="Y35" s="228"/>
      <c r="Z35" s="228"/>
      <c r="AA35" s="228"/>
      <c r="AB35" s="228"/>
      <c r="AC35" s="41"/>
      <c r="AD35" s="41"/>
      <c r="AE35" s="41"/>
      <c r="AF35" s="41"/>
      <c r="AG35" s="41"/>
      <c r="AH35" s="41"/>
      <c r="AI35" s="41"/>
      <c r="AJ35" s="41"/>
      <c r="AK35" s="229">
        <f>SUM(AK26:AK33)</f>
        <v>0</v>
      </c>
      <c r="AL35" s="228"/>
      <c r="AM35" s="228"/>
      <c r="AN35" s="228"/>
      <c r="AO35" s="230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50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51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52</v>
      </c>
      <c r="AI60" s="36"/>
      <c r="AJ60" s="36"/>
      <c r="AK60" s="36"/>
      <c r="AL60" s="36"/>
      <c r="AM60" s="46" t="s">
        <v>53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54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55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52</v>
      </c>
      <c r="AI75" s="36"/>
      <c r="AJ75" s="36"/>
      <c r="AK75" s="36"/>
      <c r="AL75" s="36"/>
      <c r="AM75" s="46" t="s">
        <v>53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22-034</v>
      </c>
      <c r="AR84" s="52"/>
    </row>
    <row r="85" spans="1:91" s="5" customFormat="1" ht="36.950000000000003" customHeight="1">
      <c r="B85" s="53"/>
      <c r="C85" s="54" t="s">
        <v>16</v>
      </c>
      <c r="L85" s="231" t="str">
        <f>K6</f>
        <v>ZŠ Masarykovo náměstí č.p.1, Přelouč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Přelouč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3" t="str">
        <f>IF(AN8= "","",AN8)</f>
        <v>25. 7. 2022</v>
      </c>
      <c r="AN87" s="233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Přelouč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34" t="str">
        <f>IF(E17="","",E17)</f>
        <v>Ing. Vítězslav Vomočil Pardubice</v>
      </c>
      <c r="AN89" s="235"/>
      <c r="AO89" s="235"/>
      <c r="AP89" s="235"/>
      <c r="AQ89" s="33"/>
      <c r="AR89" s="34"/>
      <c r="AS89" s="236" t="s">
        <v>57</v>
      </c>
      <c r="AT89" s="237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34" t="str">
        <f>IF(E20="","",E20)</f>
        <v>A. Vojtěch</v>
      </c>
      <c r="AN90" s="235"/>
      <c r="AO90" s="235"/>
      <c r="AP90" s="235"/>
      <c r="AQ90" s="33"/>
      <c r="AR90" s="34"/>
      <c r="AS90" s="238"/>
      <c r="AT90" s="239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8"/>
      <c r="AT91" s="239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0" t="s">
        <v>58</v>
      </c>
      <c r="D92" s="241"/>
      <c r="E92" s="241"/>
      <c r="F92" s="241"/>
      <c r="G92" s="241"/>
      <c r="H92" s="61"/>
      <c r="I92" s="242" t="s">
        <v>59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60</v>
      </c>
      <c r="AH92" s="241"/>
      <c r="AI92" s="241"/>
      <c r="AJ92" s="241"/>
      <c r="AK92" s="241"/>
      <c r="AL92" s="241"/>
      <c r="AM92" s="241"/>
      <c r="AN92" s="242" t="s">
        <v>61</v>
      </c>
      <c r="AO92" s="241"/>
      <c r="AP92" s="244"/>
      <c r="AQ92" s="62" t="s">
        <v>62</v>
      </c>
      <c r="AR92" s="34"/>
      <c r="AS92" s="63" t="s">
        <v>63</v>
      </c>
      <c r="AT92" s="64" t="s">
        <v>64</v>
      </c>
      <c r="AU92" s="64" t="s">
        <v>65</v>
      </c>
      <c r="AV92" s="64" t="s">
        <v>66</v>
      </c>
      <c r="AW92" s="64" t="s">
        <v>67</v>
      </c>
      <c r="AX92" s="64" t="s">
        <v>68</v>
      </c>
      <c r="AY92" s="64" t="s">
        <v>69</v>
      </c>
      <c r="AZ92" s="64" t="s">
        <v>70</v>
      </c>
      <c r="BA92" s="64" t="s">
        <v>71</v>
      </c>
      <c r="BB92" s="64" t="s">
        <v>72</v>
      </c>
      <c r="BC92" s="64" t="s">
        <v>73</v>
      </c>
      <c r="BD92" s="65" t="s">
        <v>74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75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8">
        <f>ROUND(SUM(AG95:AG96),2)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76</v>
      </c>
      <c r="BT94" s="78" t="s">
        <v>77</v>
      </c>
      <c r="BU94" s="79" t="s">
        <v>78</v>
      </c>
      <c r="BV94" s="78" t="s">
        <v>79</v>
      </c>
      <c r="BW94" s="78" t="s">
        <v>4</v>
      </c>
      <c r="BX94" s="78" t="s">
        <v>80</v>
      </c>
      <c r="CL94" s="78" t="s">
        <v>1</v>
      </c>
    </row>
    <row r="95" spans="1:91" s="7" customFormat="1" ht="16.5" customHeight="1">
      <c r="A95" s="80" t="s">
        <v>81</v>
      </c>
      <c r="B95" s="81"/>
      <c r="C95" s="82"/>
      <c r="D95" s="247" t="s">
        <v>82</v>
      </c>
      <c r="E95" s="247"/>
      <c r="F95" s="247"/>
      <c r="G95" s="247"/>
      <c r="H95" s="247"/>
      <c r="I95" s="83"/>
      <c r="J95" s="247" t="s">
        <v>83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'00 - Vedlejší a ostatní n...'!J30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84" t="s">
        <v>84</v>
      </c>
      <c r="AR95" s="81"/>
      <c r="AS95" s="85">
        <v>0</v>
      </c>
      <c r="AT95" s="86">
        <f>ROUND(SUM(AV95:AW95),2)</f>
        <v>0</v>
      </c>
      <c r="AU95" s="87">
        <f>'00 - Vedlejší a ostatní n...'!P121</f>
        <v>0</v>
      </c>
      <c r="AV95" s="86">
        <f>'00 - Vedlejší a ostatní n...'!J33</f>
        <v>0</v>
      </c>
      <c r="AW95" s="86">
        <f>'00 - Vedlejší a ostatní n...'!J34</f>
        <v>0</v>
      </c>
      <c r="AX95" s="86">
        <f>'00 - Vedlejší a ostatní n...'!J35</f>
        <v>0</v>
      </c>
      <c r="AY95" s="86">
        <f>'00 - Vedlejší a ostatní n...'!J36</f>
        <v>0</v>
      </c>
      <c r="AZ95" s="86">
        <f>'00 - Vedlejší a ostatní n...'!F33</f>
        <v>0</v>
      </c>
      <c r="BA95" s="86">
        <f>'00 - Vedlejší a ostatní n...'!F34</f>
        <v>0</v>
      </c>
      <c r="BB95" s="86">
        <f>'00 - Vedlejší a ostatní n...'!F35</f>
        <v>0</v>
      </c>
      <c r="BC95" s="86">
        <f>'00 - Vedlejší a ostatní n...'!F36</f>
        <v>0</v>
      </c>
      <c r="BD95" s="88">
        <f>'00 - Vedlejší a ostatní n...'!F37</f>
        <v>0</v>
      </c>
      <c r="BT95" s="89" t="s">
        <v>85</v>
      </c>
      <c r="BV95" s="89" t="s">
        <v>79</v>
      </c>
      <c r="BW95" s="89" t="s">
        <v>86</v>
      </c>
      <c r="BX95" s="89" t="s">
        <v>4</v>
      </c>
      <c r="CL95" s="89" t="s">
        <v>1</v>
      </c>
      <c r="CM95" s="89" t="s">
        <v>87</v>
      </c>
    </row>
    <row r="96" spans="1:91" s="7" customFormat="1" ht="16.5" customHeight="1">
      <c r="A96" s="80" t="s">
        <v>81</v>
      </c>
      <c r="B96" s="81"/>
      <c r="C96" s="82"/>
      <c r="D96" s="247" t="s">
        <v>88</v>
      </c>
      <c r="E96" s="247"/>
      <c r="F96" s="247"/>
      <c r="G96" s="247"/>
      <c r="H96" s="247"/>
      <c r="I96" s="83"/>
      <c r="J96" s="247" t="s">
        <v>89</v>
      </c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  <c r="AA96" s="247"/>
      <c r="AB96" s="247"/>
      <c r="AC96" s="247"/>
      <c r="AD96" s="247"/>
      <c r="AE96" s="247"/>
      <c r="AF96" s="247"/>
      <c r="AG96" s="245">
        <f>'01 - Půdní vestavba učeben'!J30</f>
        <v>0</v>
      </c>
      <c r="AH96" s="246"/>
      <c r="AI96" s="246"/>
      <c r="AJ96" s="246"/>
      <c r="AK96" s="246"/>
      <c r="AL96" s="246"/>
      <c r="AM96" s="246"/>
      <c r="AN96" s="245">
        <f>SUM(AG96,AT96)</f>
        <v>0</v>
      </c>
      <c r="AO96" s="246"/>
      <c r="AP96" s="246"/>
      <c r="AQ96" s="84" t="s">
        <v>90</v>
      </c>
      <c r="AR96" s="81"/>
      <c r="AS96" s="90">
        <v>0</v>
      </c>
      <c r="AT96" s="91">
        <f>ROUND(SUM(AV96:AW96),2)</f>
        <v>0</v>
      </c>
      <c r="AU96" s="92">
        <f>'01 - Půdní vestavba učeben'!P146</f>
        <v>0</v>
      </c>
      <c r="AV96" s="91">
        <f>'01 - Půdní vestavba učeben'!J33</f>
        <v>0</v>
      </c>
      <c r="AW96" s="91">
        <f>'01 - Půdní vestavba učeben'!J34</f>
        <v>0</v>
      </c>
      <c r="AX96" s="91">
        <f>'01 - Půdní vestavba učeben'!J35</f>
        <v>0</v>
      </c>
      <c r="AY96" s="91">
        <f>'01 - Půdní vestavba učeben'!J36</f>
        <v>0</v>
      </c>
      <c r="AZ96" s="91">
        <f>'01 - Půdní vestavba učeben'!F33</f>
        <v>0</v>
      </c>
      <c r="BA96" s="91">
        <f>'01 - Půdní vestavba učeben'!F34</f>
        <v>0</v>
      </c>
      <c r="BB96" s="91">
        <f>'01 - Půdní vestavba učeben'!F35</f>
        <v>0</v>
      </c>
      <c r="BC96" s="91">
        <f>'01 - Půdní vestavba učeben'!F36</f>
        <v>0</v>
      </c>
      <c r="BD96" s="93">
        <f>'01 - Půdní vestavba učeben'!F37</f>
        <v>0</v>
      </c>
      <c r="BT96" s="89" t="s">
        <v>85</v>
      </c>
      <c r="BV96" s="89" t="s">
        <v>79</v>
      </c>
      <c r="BW96" s="89" t="s">
        <v>91</v>
      </c>
      <c r="BX96" s="89" t="s">
        <v>4</v>
      </c>
      <c r="CL96" s="89" t="s">
        <v>1</v>
      </c>
      <c r="CM96" s="89" t="s">
        <v>87</v>
      </c>
    </row>
    <row r="97" spans="1:57" s="2" customFormat="1" ht="30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 - Vedlejší a ostatní n...'!C2" display="/"/>
    <hyperlink ref="A96" location="'01 - Půdní vestavba učebe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86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92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1" t="str">
        <f>'Rekapitulace stavby'!K6</f>
        <v>ZŠ Masarykovo náměstí č.p.1, Přelouč</v>
      </c>
      <c r="F7" s="252"/>
      <c r="G7" s="252"/>
      <c r="H7" s="252"/>
      <c r="L7" s="21"/>
    </row>
    <row r="8" spans="1:46" s="2" customFormat="1" ht="12" customHeight="1">
      <c r="A8" s="33"/>
      <c r="B8" s="34"/>
      <c r="C8" s="33"/>
      <c r="D8" s="28" t="s">
        <v>93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1" t="s">
        <v>94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25. 7. 2022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4" t="str">
        <f>'Rekapitulace stavby'!E14</f>
        <v>Vyplň údaj</v>
      </c>
      <c r="F18" s="215"/>
      <c r="G18" s="215"/>
      <c r="H18" s="215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20" t="s">
        <v>1</v>
      </c>
      <c r="F27" s="220"/>
      <c r="G27" s="220"/>
      <c r="H27" s="22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37</v>
      </c>
      <c r="E30" s="33"/>
      <c r="F30" s="33"/>
      <c r="G30" s="33"/>
      <c r="H30" s="33"/>
      <c r="I30" s="33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41</v>
      </c>
      <c r="E33" s="28" t="s">
        <v>42</v>
      </c>
      <c r="F33" s="100">
        <f>ROUND((SUM(BE121:BE138)),  2)</f>
        <v>0</v>
      </c>
      <c r="G33" s="33"/>
      <c r="H33" s="33"/>
      <c r="I33" s="101">
        <v>0.21</v>
      </c>
      <c r="J33" s="100">
        <f>ROUND(((SUM(BE121:BE138))*I33),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0">
        <f>ROUND((SUM(BF121:BF138)),  2)</f>
        <v>0</v>
      </c>
      <c r="G34" s="33"/>
      <c r="H34" s="33"/>
      <c r="I34" s="101">
        <v>0.15</v>
      </c>
      <c r="J34" s="100">
        <f>ROUND(((SUM(BF121:BF138))*I34),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0">
        <f>ROUND((SUM(BG121:BG138)),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0">
        <f>ROUND((SUM(BH121:BH138)),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0">
        <f>ROUND((SUM(BI121:BI138)),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47</v>
      </c>
      <c r="E39" s="61"/>
      <c r="F39" s="61"/>
      <c r="G39" s="104" t="s">
        <v>48</v>
      </c>
      <c r="H39" s="105" t="s">
        <v>49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52</v>
      </c>
      <c r="E61" s="36"/>
      <c r="F61" s="108" t="s">
        <v>53</v>
      </c>
      <c r="G61" s="46" t="s">
        <v>52</v>
      </c>
      <c r="H61" s="36"/>
      <c r="I61" s="36"/>
      <c r="J61" s="10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52</v>
      </c>
      <c r="E76" s="36"/>
      <c r="F76" s="108" t="s">
        <v>53</v>
      </c>
      <c r="G76" s="46" t="s">
        <v>52</v>
      </c>
      <c r="H76" s="36"/>
      <c r="I76" s="36"/>
      <c r="J76" s="10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1" t="str">
        <f>E7</f>
        <v>ZŠ Masarykovo náměstí č.p.1, Přelouč</v>
      </c>
      <c r="F85" s="252"/>
      <c r="G85" s="252"/>
      <c r="H85" s="25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1" t="str">
        <f>E9</f>
        <v>00 - Vedlejší a ostatní náklady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28" t="s">
        <v>22</v>
      </c>
      <c r="J89" s="56" t="str">
        <f>IF(J12="","",J12)</f>
        <v>25. 7. 2022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28" t="s">
        <v>30</v>
      </c>
      <c r="J91" s="31" t="str">
        <f>E21</f>
        <v>Ing. Vítězslav Vomočil Pardubice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A. Vojtěch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96</v>
      </c>
      <c r="D94" s="102"/>
      <c r="E94" s="102"/>
      <c r="F94" s="102"/>
      <c r="G94" s="102"/>
      <c r="H94" s="102"/>
      <c r="I94" s="102"/>
      <c r="J94" s="111" t="s">
        <v>97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98</v>
      </c>
      <c r="D96" s="33"/>
      <c r="E96" s="33"/>
      <c r="F96" s="33"/>
      <c r="G96" s="33"/>
      <c r="H96" s="33"/>
      <c r="I96" s="33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99</v>
      </c>
    </row>
    <row r="97" spans="1:31" s="9" customFormat="1" ht="24.95" customHeight="1">
      <c r="B97" s="113"/>
      <c r="D97" s="114" t="s">
        <v>100</v>
      </c>
      <c r="E97" s="115"/>
      <c r="F97" s="115"/>
      <c r="G97" s="115"/>
      <c r="H97" s="115"/>
      <c r="I97" s="115"/>
      <c r="J97" s="116">
        <f>J122</f>
        <v>0</v>
      </c>
      <c r="L97" s="113"/>
    </row>
    <row r="98" spans="1:31" s="10" customFormat="1" ht="19.899999999999999" customHeight="1">
      <c r="B98" s="117"/>
      <c r="D98" s="118" t="s">
        <v>101</v>
      </c>
      <c r="E98" s="119"/>
      <c r="F98" s="119"/>
      <c r="G98" s="119"/>
      <c r="H98" s="119"/>
      <c r="I98" s="119"/>
      <c r="J98" s="120">
        <f>J123</f>
        <v>0</v>
      </c>
      <c r="L98" s="117"/>
    </row>
    <row r="99" spans="1:31" s="10" customFormat="1" ht="19.899999999999999" customHeight="1">
      <c r="B99" s="117"/>
      <c r="D99" s="118" t="s">
        <v>102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31" s="10" customFormat="1" ht="19.899999999999999" customHeight="1">
      <c r="B100" s="117"/>
      <c r="D100" s="118" t="s">
        <v>103</v>
      </c>
      <c r="E100" s="119"/>
      <c r="F100" s="119"/>
      <c r="G100" s="119"/>
      <c r="H100" s="119"/>
      <c r="I100" s="119"/>
      <c r="J100" s="120">
        <f>J134</f>
        <v>0</v>
      </c>
      <c r="L100" s="117"/>
    </row>
    <row r="101" spans="1:31" s="10" customFormat="1" ht="19.899999999999999" customHeight="1">
      <c r="B101" s="117"/>
      <c r="D101" s="118" t="s">
        <v>104</v>
      </c>
      <c r="E101" s="119"/>
      <c r="F101" s="119"/>
      <c r="G101" s="119"/>
      <c r="H101" s="119"/>
      <c r="I101" s="119"/>
      <c r="J101" s="120">
        <f>J136</f>
        <v>0</v>
      </c>
      <c r="L101" s="117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105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51" t="str">
        <f>E7</f>
        <v>ZŠ Masarykovo náměstí č.p.1, Přelouč</v>
      </c>
      <c r="F111" s="252"/>
      <c r="G111" s="252"/>
      <c r="H111" s="252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93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31" t="str">
        <f>E9</f>
        <v>00 - Vedlejší a ostatní náklady</v>
      </c>
      <c r="F113" s="253"/>
      <c r="G113" s="253"/>
      <c r="H113" s="25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3"/>
      <c r="E115" s="33"/>
      <c r="F115" s="26" t="str">
        <f>F12</f>
        <v>Přelouč</v>
      </c>
      <c r="G115" s="33"/>
      <c r="H115" s="33"/>
      <c r="I115" s="28" t="s">
        <v>22</v>
      </c>
      <c r="J115" s="56" t="str">
        <f>IF(J12="","",J12)</f>
        <v>25. 7. 2022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24</v>
      </c>
      <c r="D117" s="33"/>
      <c r="E117" s="33"/>
      <c r="F117" s="26" t="str">
        <f>E15</f>
        <v>Město Přelouč</v>
      </c>
      <c r="G117" s="33"/>
      <c r="H117" s="33"/>
      <c r="I117" s="28" t="s">
        <v>30</v>
      </c>
      <c r="J117" s="31" t="str">
        <f>E21</f>
        <v>Ing. Vítězslav Vomočil Pardubice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28</v>
      </c>
      <c r="D118" s="33"/>
      <c r="E118" s="33"/>
      <c r="F118" s="26" t="str">
        <f>IF(E18="","",E18)</f>
        <v>Vyplň údaj</v>
      </c>
      <c r="G118" s="33"/>
      <c r="H118" s="33"/>
      <c r="I118" s="28" t="s">
        <v>33</v>
      </c>
      <c r="J118" s="31" t="str">
        <f>E24</f>
        <v>A. Vojtěch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21"/>
      <c r="B120" s="122"/>
      <c r="C120" s="123" t="s">
        <v>106</v>
      </c>
      <c r="D120" s="124" t="s">
        <v>62</v>
      </c>
      <c r="E120" s="124" t="s">
        <v>58</v>
      </c>
      <c r="F120" s="124" t="s">
        <v>59</v>
      </c>
      <c r="G120" s="124" t="s">
        <v>107</v>
      </c>
      <c r="H120" s="124" t="s">
        <v>108</v>
      </c>
      <c r="I120" s="124" t="s">
        <v>109</v>
      </c>
      <c r="J120" s="124" t="s">
        <v>97</v>
      </c>
      <c r="K120" s="125" t="s">
        <v>110</v>
      </c>
      <c r="L120" s="126"/>
      <c r="M120" s="63" t="s">
        <v>1</v>
      </c>
      <c r="N120" s="64" t="s">
        <v>41</v>
      </c>
      <c r="O120" s="64" t="s">
        <v>111</v>
      </c>
      <c r="P120" s="64" t="s">
        <v>112</v>
      </c>
      <c r="Q120" s="64" t="s">
        <v>113</v>
      </c>
      <c r="R120" s="64" t="s">
        <v>114</v>
      </c>
      <c r="S120" s="64" t="s">
        <v>115</v>
      </c>
      <c r="T120" s="65" t="s">
        <v>116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33"/>
      <c r="B121" s="34"/>
      <c r="C121" s="70" t="s">
        <v>117</v>
      </c>
      <c r="D121" s="33"/>
      <c r="E121" s="33"/>
      <c r="F121" s="33"/>
      <c r="G121" s="33"/>
      <c r="H121" s="33"/>
      <c r="I121" s="33"/>
      <c r="J121" s="127">
        <f>BK121</f>
        <v>0</v>
      </c>
      <c r="K121" s="33"/>
      <c r="L121" s="34"/>
      <c r="M121" s="66"/>
      <c r="N121" s="57"/>
      <c r="O121" s="67"/>
      <c r="P121" s="128">
        <f>P122</f>
        <v>0</v>
      </c>
      <c r="Q121" s="67"/>
      <c r="R121" s="128">
        <f>R122</f>
        <v>0</v>
      </c>
      <c r="S121" s="67"/>
      <c r="T121" s="129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76</v>
      </c>
      <c r="AU121" s="18" t="s">
        <v>99</v>
      </c>
      <c r="BK121" s="130">
        <f>BK122</f>
        <v>0</v>
      </c>
    </row>
    <row r="122" spans="1:65" s="12" customFormat="1" ht="25.9" customHeight="1">
      <c r="B122" s="131"/>
      <c r="D122" s="132" t="s">
        <v>76</v>
      </c>
      <c r="E122" s="133" t="s">
        <v>118</v>
      </c>
      <c r="F122" s="133" t="s">
        <v>119</v>
      </c>
      <c r="I122" s="134"/>
      <c r="J122" s="135">
        <f>BK122</f>
        <v>0</v>
      </c>
      <c r="L122" s="131"/>
      <c r="M122" s="136"/>
      <c r="N122" s="137"/>
      <c r="O122" s="137"/>
      <c r="P122" s="138">
        <f>P123+P131+P134+P136</f>
        <v>0</v>
      </c>
      <c r="Q122" s="137"/>
      <c r="R122" s="138">
        <f>R123+R131+R134+R136</f>
        <v>0</v>
      </c>
      <c r="S122" s="137"/>
      <c r="T122" s="139">
        <f>T123+T131+T134+T136</f>
        <v>0</v>
      </c>
      <c r="AR122" s="132" t="s">
        <v>120</v>
      </c>
      <c r="AT122" s="140" t="s">
        <v>76</v>
      </c>
      <c r="AU122" s="140" t="s">
        <v>77</v>
      </c>
      <c r="AY122" s="132" t="s">
        <v>121</v>
      </c>
      <c r="BK122" s="141">
        <f>BK123+BK131+BK134+BK136</f>
        <v>0</v>
      </c>
    </row>
    <row r="123" spans="1:65" s="12" customFormat="1" ht="22.9" customHeight="1">
      <c r="B123" s="131"/>
      <c r="D123" s="132" t="s">
        <v>76</v>
      </c>
      <c r="E123" s="142" t="s">
        <v>122</v>
      </c>
      <c r="F123" s="142" t="s">
        <v>123</v>
      </c>
      <c r="I123" s="134"/>
      <c r="J123" s="143">
        <f>BK123</f>
        <v>0</v>
      </c>
      <c r="L123" s="131"/>
      <c r="M123" s="136"/>
      <c r="N123" s="137"/>
      <c r="O123" s="137"/>
      <c r="P123" s="138">
        <f>SUM(P124:P130)</f>
        <v>0</v>
      </c>
      <c r="Q123" s="137"/>
      <c r="R123" s="138">
        <f>SUM(R124:R130)</f>
        <v>0</v>
      </c>
      <c r="S123" s="137"/>
      <c r="T123" s="139">
        <f>SUM(T124:T130)</f>
        <v>0</v>
      </c>
      <c r="AR123" s="132" t="s">
        <v>120</v>
      </c>
      <c r="AT123" s="140" t="s">
        <v>76</v>
      </c>
      <c r="AU123" s="140" t="s">
        <v>85</v>
      </c>
      <c r="AY123" s="132" t="s">
        <v>121</v>
      </c>
      <c r="BK123" s="141">
        <f>SUM(BK124:BK130)</f>
        <v>0</v>
      </c>
    </row>
    <row r="124" spans="1:65" s="2" customFormat="1" ht="16.5" customHeight="1">
      <c r="A124" s="33"/>
      <c r="B124" s="144"/>
      <c r="C124" s="145" t="s">
        <v>85</v>
      </c>
      <c r="D124" s="145" t="s">
        <v>124</v>
      </c>
      <c r="E124" s="146" t="s">
        <v>125</v>
      </c>
      <c r="F124" s="147" t="s">
        <v>126</v>
      </c>
      <c r="G124" s="148" t="s">
        <v>127</v>
      </c>
      <c r="H124" s="149">
        <v>1</v>
      </c>
      <c r="I124" s="150"/>
      <c r="J124" s="151">
        <f>ROUND(I124*H124,2)</f>
        <v>0</v>
      </c>
      <c r="K124" s="147" t="s">
        <v>128</v>
      </c>
      <c r="L124" s="34"/>
      <c r="M124" s="152" t="s">
        <v>1</v>
      </c>
      <c r="N124" s="153" t="s">
        <v>42</v>
      </c>
      <c r="O124" s="59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6" t="s">
        <v>129</v>
      </c>
      <c r="AT124" s="156" t="s">
        <v>124</v>
      </c>
      <c r="AU124" s="156" t="s">
        <v>87</v>
      </c>
      <c r="AY124" s="18" t="s">
        <v>121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8" t="s">
        <v>85</v>
      </c>
      <c r="BK124" s="157">
        <f>ROUND(I124*H124,2)</f>
        <v>0</v>
      </c>
      <c r="BL124" s="18" t="s">
        <v>129</v>
      </c>
      <c r="BM124" s="156" t="s">
        <v>130</v>
      </c>
    </row>
    <row r="125" spans="1:65" s="2" customFormat="1" ht="16.5" customHeight="1">
      <c r="A125" s="33"/>
      <c r="B125" s="144"/>
      <c r="C125" s="145" t="s">
        <v>87</v>
      </c>
      <c r="D125" s="145" t="s">
        <v>124</v>
      </c>
      <c r="E125" s="146" t="s">
        <v>131</v>
      </c>
      <c r="F125" s="147" t="s">
        <v>132</v>
      </c>
      <c r="G125" s="148" t="s">
        <v>127</v>
      </c>
      <c r="H125" s="149">
        <v>1</v>
      </c>
      <c r="I125" s="150"/>
      <c r="J125" s="151">
        <f>ROUND(I125*H125,2)</f>
        <v>0</v>
      </c>
      <c r="K125" s="147" t="s">
        <v>128</v>
      </c>
      <c r="L125" s="34"/>
      <c r="M125" s="152" t="s">
        <v>1</v>
      </c>
      <c r="N125" s="153" t="s">
        <v>42</v>
      </c>
      <c r="O125" s="59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6" t="s">
        <v>129</v>
      </c>
      <c r="AT125" s="156" t="s">
        <v>124</v>
      </c>
      <c r="AU125" s="156" t="s">
        <v>87</v>
      </c>
      <c r="AY125" s="18" t="s">
        <v>121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8" t="s">
        <v>85</v>
      </c>
      <c r="BK125" s="157">
        <f>ROUND(I125*H125,2)</f>
        <v>0</v>
      </c>
      <c r="BL125" s="18" t="s">
        <v>129</v>
      </c>
      <c r="BM125" s="156" t="s">
        <v>133</v>
      </c>
    </row>
    <row r="126" spans="1:65" s="2" customFormat="1" ht="29.25">
      <c r="A126" s="33"/>
      <c r="B126" s="34"/>
      <c r="C126" s="33"/>
      <c r="D126" s="158" t="s">
        <v>134</v>
      </c>
      <c r="E126" s="33"/>
      <c r="F126" s="159" t="s">
        <v>135</v>
      </c>
      <c r="G126" s="33"/>
      <c r="H126" s="33"/>
      <c r="I126" s="160"/>
      <c r="J126" s="33"/>
      <c r="K126" s="33"/>
      <c r="L126" s="34"/>
      <c r="M126" s="161"/>
      <c r="N126" s="162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134</v>
      </c>
      <c r="AU126" s="18" t="s">
        <v>87</v>
      </c>
    </row>
    <row r="127" spans="1:65" s="2" customFormat="1" ht="16.5" customHeight="1">
      <c r="A127" s="33"/>
      <c r="B127" s="144"/>
      <c r="C127" s="145" t="s">
        <v>136</v>
      </c>
      <c r="D127" s="145" t="s">
        <v>124</v>
      </c>
      <c r="E127" s="146" t="s">
        <v>137</v>
      </c>
      <c r="F127" s="147" t="s">
        <v>138</v>
      </c>
      <c r="G127" s="148" t="s">
        <v>127</v>
      </c>
      <c r="H127" s="149">
        <v>1</v>
      </c>
      <c r="I127" s="150"/>
      <c r="J127" s="151">
        <f>ROUND(I127*H127,2)</f>
        <v>0</v>
      </c>
      <c r="K127" s="147" t="s">
        <v>128</v>
      </c>
      <c r="L127" s="34"/>
      <c r="M127" s="152" t="s">
        <v>1</v>
      </c>
      <c r="N127" s="153" t="s">
        <v>42</v>
      </c>
      <c r="O127" s="59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6" t="s">
        <v>129</v>
      </c>
      <c r="AT127" s="156" t="s">
        <v>124</v>
      </c>
      <c r="AU127" s="156" t="s">
        <v>87</v>
      </c>
      <c r="AY127" s="18" t="s">
        <v>121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8" t="s">
        <v>85</v>
      </c>
      <c r="BK127" s="157">
        <f>ROUND(I127*H127,2)</f>
        <v>0</v>
      </c>
      <c r="BL127" s="18" t="s">
        <v>129</v>
      </c>
      <c r="BM127" s="156" t="s">
        <v>139</v>
      </c>
    </row>
    <row r="128" spans="1:65" s="2" customFormat="1" ht="16.5" customHeight="1">
      <c r="A128" s="33"/>
      <c r="B128" s="144"/>
      <c r="C128" s="145" t="s">
        <v>140</v>
      </c>
      <c r="D128" s="145" t="s">
        <v>124</v>
      </c>
      <c r="E128" s="146" t="s">
        <v>141</v>
      </c>
      <c r="F128" s="147" t="s">
        <v>142</v>
      </c>
      <c r="G128" s="148" t="s">
        <v>127</v>
      </c>
      <c r="H128" s="149">
        <v>1</v>
      </c>
      <c r="I128" s="150"/>
      <c r="J128" s="151">
        <f>ROUND(I128*H128,2)</f>
        <v>0</v>
      </c>
      <c r="K128" s="147" t="s">
        <v>128</v>
      </c>
      <c r="L128" s="34"/>
      <c r="M128" s="152" t="s">
        <v>1</v>
      </c>
      <c r="N128" s="153" t="s">
        <v>42</v>
      </c>
      <c r="O128" s="59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6" t="s">
        <v>129</v>
      </c>
      <c r="AT128" s="156" t="s">
        <v>124</v>
      </c>
      <c r="AU128" s="156" t="s">
        <v>87</v>
      </c>
      <c r="AY128" s="18" t="s">
        <v>121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8" t="s">
        <v>85</v>
      </c>
      <c r="BK128" s="157">
        <f>ROUND(I128*H128,2)</f>
        <v>0</v>
      </c>
      <c r="BL128" s="18" t="s">
        <v>129</v>
      </c>
      <c r="BM128" s="156" t="s">
        <v>143</v>
      </c>
    </row>
    <row r="129" spans="1:65" s="2" customFormat="1" ht="16.5" customHeight="1">
      <c r="A129" s="33"/>
      <c r="B129" s="144"/>
      <c r="C129" s="145" t="s">
        <v>120</v>
      </c>
      <c r="D129" s="145" t="s">
        <v>124</v>
      </c>
      <c r="E129" s="146" t="s">
        <v>144</v>
      </c>
      <c r="F129" s="147" t="s">
        <v>145</v>
      </c>
      <c r="G129" s="148" t="s">
        <v>127</v>
      </c>
      <c r="H129" s="149">
        <v>1</v>
      </c>
      <c r="I129" s="150"/>
      <c r="J129" s="151">
        <f>ROUND(I129*H129,2)</f>
        <v>0</v>
      </c>
      <c r="K129" s="147" t="s">
        <v>128</v>
      </c>
      <c r="L129" s="34"/>
      <c r="M129" s="152" t="s">
        <v>1</v>
      </c>
      <c r="N129" s="153" t="s">
        <v>42</v>
      </c>
      <c r="O129" s="59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6" t="s">
        <v>129</v>
      </c>
      <c r="AT129" s="156" t="s">
        <v>124</v>
      </c>
      <c r="AU129" s="156" t="s">
        <v>87</v>
      </c>
      <c r="AY129" s="18" t="s">
        <v>121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8" t="s">
        <v>85</v>
      </c>
      <c r="BK129" s="157">
        <f>ROUND(I129*H129,2)</f>
        <v>0</v>
      </c>
      <c r="BL129" s="18" t="s">
        <v>129</v>
      </c>
      <c r="BM129" s="156" t="s">
        <v>146</v>
      </c>
    </row>
    <row r="130" spans="1:65" s="2" customFormat="1" ht="29.25">
      <c r="A130" s="33"/>
      <c r="B130" s="34"/>
      <c r="C130" s="33"/>
      <c r="D130" s="158" t="s">
        <v>134</v>
      </c>
      <c r="E130" s="33"/>
      <c r="F130" s="159" t="s">
        <v>147</v>
      </c>
      <c r="G130" s="33"/>
      <c r="H130" s="33"/>
      <c r="I130" s="160"/>
      <c r="J130" s="33"/>
      <c r="K130" s="33"/>
      <c r="L130" s="34"/>
      <c r="M130" s="161"/>
      <c r="N130" s="162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134</v>
      </c>
      <c r="AU130" s="18" t="s">
        <v>87</v>
      </c>
    </row>
    <row r="131" spans="1:65" s="12" customFormat="1" ht="22.9" customHeight="1">
      <c r="B131" s="131"/>
      <c r="D131" s="132" t="s">
        <v>76</v>
      </c>
      <c r="E131" s="142" t="s">
        <v>148</v>
      </c>
      <c r="F131" s="142" t="s">
        <v>149</v>
      </c>
      <c r="I131" s="134"/>
      <c r="J131" s="143">
        <f>BK131</f>
        <v>0</v>
      </c>
      <c r="L131" s="131"/>
      <c r="M131" s="136"/>
      <c r="N131" s="137"/>
      <c r="O131" s="137"/>
      <c r="P131" s="138">
        <f>SUM(P132:P133)</f>
        <v>0</v>
      </c>
      <c r="Q131" s="137"/>
      <c r="R131" s="138">
        <f>SUM(R132:R133)</f>
        <v>0</v>
      </c>
      <c r="S131" s="137"/>
      <c r="T131" s="139">
        <f>SUM(T132:T133)</f>
        <v>0</v>
      </c>
      <c r="AR131" s="132" t="s">
        <v>120</v>
      </c>
      <c r="AT131" s="140" t="s">
        <v>76</v>
      </c>
      <c r="AU131" s="140" t="s">
        <v>85</v>
      </c>
      <c r="AY131" s="132" t="s">
        <v>121</v>
      </c>
      <c r="BK131" s="141">
        <f>SUM(BK132:BK133)</f>
        <v>0</v>
      </c>
    </row>
    <row r="132" spans="1:65" s="2" customFormat="1" ht="16.5" customHeight="1">
      <c r="A132" s="33"/>
      <c r="B132" s="144"/>
      <c r="C132" s="145" t="s">
        <v>150</v>
      </c>
      <c r="D132" s="145" t="s">
        <v>124</v>
      </c>
      <c r="E132" s="146" t="s">
        <v>151</v>
      </c>
      <c r="F132" s="147" t="s">
        <v>152</v>
      </c>
      <c r="G132" s="148" t="s">
        <v>127</v>
      </c>
      <c r="H132" s="149">
        <v>1</v>
      </c>
      <c r="I132" s="150"/>
      <c r="J132" s="151">
        <f>ROUND(I132*H132,2)</f>
        <v>0</v>
      </c>
      <c r="K132" s="147" t="s">
        <v>128</v>
      </c>
      <c r="L132" s="34"/>
      <c r="M132" s="152" t="s">
        <v>1</v>
      </c>
      <c r="N132" s="153" t="s">
        <v>42</v>
      </c>
      <c r="O132" s="59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6" t="s">
        <v>129</v>
      </c>
      <c r="AT132" s="156" t="s">
        <v>124</v>
      </c>
      <c r="AU132" s="156" t="s">
        <v>87</v>
      </c>
      <c r="AY132" s="18" t="s">
        <v>121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8" t="s">
        <v>85</v>
      </c>
      <c r="BK132" s="157">
        <f>ROUND(I132*H132,2)</f>
        <v>0</v>
      </c>
      <c r="BL132" s="18" t="s">
        <v>129</v>
      </c>
      <c r="BM132" s="156" t="s">
        <v>153</v>
      </c>
    </row>
    <row r="133" spans="1:65" s="2" customFormat="1" ht="19.5">
      <c r="A133" s="33"/>
      <c r="B133" s="34"/>
      <c r="C133" s="33"/>
      <c r="D133" s="158" t="s">
        <v>134</v>
      </c>
      <c r="E133" s="33"/>
      <c r="F133" s="159" t="s">
        <v>154</v>
      </c>
      <c r="G133" s="33"/>
      <c r="H133" s="33"/>
      <c r="I133" s="160"/>
      <c r="J133" s="33"/>
      <c r="K133" s="33"/>
      <c r="L133" s="34"/>
      <c r="M133" s="161"/>
      <c r="N133" s="162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134</v>
      </c>
      <c r="AU133" s="18" t="s">
        <v>87</v>
      </c>
    </row>
    <row r="134" spans="1:65" s="12" customFormat="1" ht="22.9" customHeight="1">
      <c r="B134" s="131"/>
      <c r="D134" s="132" t="s">
        <v>76</v>
      </c>
      <c r="E134" s="142" t="s">
        <v>155</v>
      </c>
      <c r="F134" s="142" t="s">
        <v>156</v>
      </c>
      <c r="I134" s="134"/>
      <c r="J134" s="143">
        <f>BK134</f>
        <v>0</v>
      </c>
      <c r="L134" s="131"/>
      <c r="M134" s="136"/>
      <c r="N134" s="137"/>
      <c r="O134" s="137"/>
      <c r="P134" s="138">
        <f>P135</f>
        <v>0</v>
      </c>
      <c r="Q134" s="137"/>
      <c r="R134" s="138">
        <f>R135</f>
        <v>0</v>
      </c>
      <c r="S134" s="137"/>
      <c r="T134" s="139">
        <f>T135</f>
        <v>0</v>
      </c>
      <c r="AR134" s="132" t="s">
        <v>120</v>
      </c>
      <c r="AT134" s="140" t="s">
        <v>76</v>
      </c>
      <c r="AU134" s="140" t="s">
        <v>85</v>
      </c>
      <c r="AY134" s="132" t="s">
        <v>121</v>
      </c>
      <c r="BK134" s="141">
        <f>BK135</f>
        <v>0</v>
      </c>
    </row>
    <row r="135" spans="1:65" s="2" customFormat="1" ht="16.5" customHeight="1">
      <c r="A135" s="33"/>
      <c r="B135" s="144"/>
      <c r="C135" s="145" t="s">
        <v>157</v>
      </c>
      <c r="D135" s="145" t="s">
        <v>124</v>
      </c>
      <c r="E135" s="146" t="s">
        <v>158</v>
      </c>
      <c r="F135" s="147" t="s">
        <v>159</v>
      </c>
      <c r="G135" s="148" t="s">
        <v>127</v>
      </c>
      <c r="H135" s="149">
        <v>1</v>
      </c>
      <c r="I135" s="150"/>
      <c r="J135" s="151">
        <f>ROUND(I135*H135,2)</f>
        <v>0</v>
      </c>
      <c r="K135" s="147" t="s">
        <v>128</v>
      </c>
      <c r="L135" s="34"/>
      <c r="M135" s="152" t="s">
        <v>1</v>
      </c>
      <c r="N135" s="153" t="s">
        <v>42</v>
      </c>
      <c r="O135" s="59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6" t="s">
        <v>129</v>
      </c>
      <c r="AT135" s="156" t="s">
        <v>124</v>
      </c>
      <c r="AU135" s="156" t="s">
        <v>87</v>
      </c>
      <c r="AY135" s="18" t="s">
        <v>121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8" t="s">
        <v>85</v>
      </c>
      <c r="BK135" s="157">
        <f>ROUND(I135*H135,2)</f>
        <v>0</v>
      </c>
      <c r="BL135" s="18" t="s">
        <v>129</v>
      </c>
      <c r="BM135" s="156" t="s">
        <v>160</v>
      </c>
    </row>
    <row r="136" spans="1:65" s="12" customFormat="1" ht="22.9" customHeight="1">
      <c r="B136" s="131"/>
      <c r="D136" s="132" t="s">
        <v>76</v>
      </c>
      <c r="E136" s="142" t="s">
        <v>161</v>
      </c>
      <c r="F136" s="142" t="s">
        <v>162</v>
      </c>
      <c r="I136" s="134"/>
      <c r="J136" s="143">
        <f>BK136</f>
        <v>0</v>
      </c>
      <c r="L136" s="131"/>
      <c r="M136" s="136"/>
      <c r="N136" s="137"/>
      <c r="O136" s="137"/>
      <c r="P136" s="138">
        <f>SUM(P137:P138)</f>
        <v>0</v>
      </c>
      <c r="Q136" s="137"/>
      <c r="R136" s="138">
        <f>SUM(R137:R138)</f>
        <v>0</v>
      </c>
      <c r="S136" s="137"/>
      <c r="T136" s="139">
        <f>SUM(T137:T138)</f>
        <v>0</v>
      </c>
      <c r="AR136" s="132" t="s">
        <v>120</v>
      </c>
      <c r="AT136" s="140" t="s">
        <v>76</v>
      </c>
      <c r="AU136" s="140" t="s">
        <v>85</v>
      </c>
      <c r="AY136" s="132" t="s">
        <v>121</v>
      </c>
      <c r="BK136" s="141">
        <f>SUM(BK137:BK138)</f>
        <v>0</v>
      </c>
    </row>
    <row r="137" spans="1:65" s="2" customFormat="1" ht="16.5" customHeight="1">
      <c r="A137" s="33"/>
      <c r="B137" s="144"/>
      <c r="C137" s="145" t="s">
        <v>163</v>
      </c>
      <c r="D137" s="145" t="s">
        <v>124</v>
      </c>
      <c r="E137" s="146" t="s">
        <v>164</v>
      </c>
      <c r="F137" s="147" t="s">
        <v>165</v>
      </c>
      <c r="G137" s="148" t="s">
        <v>127</v>
      </c>
      <c r="H137" s="149">
        <v>1</v>
      </c>
      <c r="I137" s="150"/>
      <c r="J137" s="151">
        <f>ROUND(I137*H137,2)</f>
        <v>0</v>
      </c>
      <c r="K137" s="147" t="s">
        <v>128</v>
      </c>
      <c r="L137" s="34"/>
      <c r="M137" s="152" t="s">
        <v>1</v>
      </c>
      <c r="N137" s="153" t="s">
        <v>42</v>
      </c>
      <c r="O137" s="59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6" t="s">
        <v>129</v>
      </c>
      <c r="AT137" s="156" t="s">
        <v>124</v>
      </c>
      <c r="AU137" s="156" t="s">
        <v>87</v>
      </c>
      <c r="AY137" s="18" t="s">
        <v>121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8" t="s">
        <v>85</v>
      </c>
      <c r="BK137" s="157">
        <f>ROUND(I137*H137,2)</f>
        <v>0</v>
      </c>
      <c r="BL137" s="18" t="s">
        <v>129</v>
      </c>
      <c r="BM137" s="156" t="s">
        <v>166</v>
      </c>
    </row>
    <row r="138" spans="1:65" s="2" customFormat="1" ht="19.5">
      <c r="A138" s="33"/>
      <c r="B138" s="34"/>
      <c r="C138" s="33"/>
      <c r="D138" s="158" t="s">
        <v>134</v>
      </c>
      <c r="E138" s="33"/>
      <c r="F138" s="159" t="s">
        <v>167</v>
      </c>
      <c r="G138" s="33"/>
      <c r="H138" s="33"/>
      <c r="I138" s="160"/>
      <c r="J138" s="33"/>
      <c r="K138" s="33"/>
      <c r="L138" s="34"/>
      <c r="M138" s="163"/>
      <c r="N138" s="164"/>
      <c r="O138" s="165"/>
      <c r="P138" s="165"/>
      <c r="Q138" s="165"/>
      <c r="R138" s="165"/>
      <c r="S138" s="165"/>
      <c r="T138" s="166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134</v>
      </c>
      <c r="AU138" s="18" t="s">
        <v>87</v>
      </c>
    </row>
    <row r="139" spans="1:65" s="2" customFormat="1" ht="6.95" customHeight="1">
      <c r="A139" s="33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34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autoFilter ref="C120:K1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92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1" t="str">
        <f>'Rekapitulace stavby'!K6</f>
        <v>ZŠ Masarykovo náměstí č.p.1, Přelouč</v>
      </c>
      <c r="F7" s="252"/>
      <c r="G7" s="252"/>
      <c r="H7" s="252"/>
      <c r="L7" s="21"/>
    </row>
    <row r="8" spans="1:46" s="2" customFormat="1" ht="12" customHeight="1">
      <c r="A8" s="33"/>
      <c r="B8" s="34"/>
      <c r="C8" s="33"/>
      <c r="D8" s="28" t="s">
        <v>93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1" t="s">
        <v>168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25. 7. 2022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4" t="str">
        <f>'Rekapitulace stavby'!E14</f>
        <v>Vyplň údaj</v>
      </c>
      <c r="F18" s="215"/>
      <c r="G18" s="215"/>
      <c r="H18" s="215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20" t="s">
        <v>1</v>
      </c>
      <c r="F27" s="220"/>
      <c r="G27" s="220"/>
      <c r="H27" s="22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37</v>
      </c>
      <c r="E30" s="33"/>
      <c r="F30" s="33"/>
      <c r="G30" s="33"/>
      <c r="H30" s="33"/>
      <c r="I30" s="33"/>
      <c r="J30" s="72">
        <f>ROUND(J146,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41</v>
      </c>
      <c r="E33" s="28" t="s">
        <v>42</v>
      </c>
      <c r="F33" s="100">
        <f>ROUND((SUM(BE146:BE633)),  2)</f>
        <v>0</v>
      </c>
      <c r="G33" s="33"/>
      <c r="H33" s="33"/>
      <c r="I33" s="101">
        <v>0.21</v>
      </c>
      <c r="J33" s="100">
        <f>ROUND(((SUM(BE146:BE633))*I33),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0">
        <f>ROUND((SUM(BF146:BF633)),  2)</f>
        <v>0</v>
      </c>
      <c r="G34" s="33"/>
      <c r="H34" s="33"/>
      <c r="I34" s="101">
        <v>0.15</v>
      </c>
      <c r="J34" s="100">
        <f>ROUND(((SUM(BF146:BF633))*I34),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0">
        <f>ROUND((SUM(BG146:BG633)),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0">
        <f>ROUND((SUM(BH146:BH633)),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0">
        <f>ROUND((SUM(BI146:BI633)),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47</v>
      </c>
      <c r="E39" s="61"/>
      <c r="F39" s="61"/>
      <c r="G39" s="104" t="s">
        <v>48</v>
      </c>
      <c r="H39" s="105" t="s">
        <v>49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52</v>
      </c>
      <c r="E61" s="36"/>
      <c r="F61" s="108" t="s">
        <v>53</v>
      </c>
      <c r="G61" s="46" t="s">
        <v>52</v>
      </c>
      <c r="H61" s="36"/>
      <c r="I61" s="36"/>
      <c r="J61" s="109" t="s">
        <v>53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54</v>
      </c>
      <c r="E65" s="47"/>
      <c r="F65" s="47"/>
      <c r="G65" s="44" t="s">
        <v>55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52</v>
      </c>
      <c r="E76" s="36"/>
      <c r="F76" s="108" t="s">
        <v>53</v>
      </c>
      <c r="G76" s="46" t="s">
        <v>52</v>
      </c>
      <c r="H76" s="36"/>
      <c r="I76" s="36"/>
      <c r="J76" s="109" t="s">
        <v>53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95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1" t="str">
        <f>E7</f>
        <v>ZŠ Masarykovo náměstí č.p.1, Přelouč</v>
      </c>
      <c r="F85" s="252"/>
      <c r="G85" s="252"/>
      <c r="H85" s="252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1" t="str">
        <f>E9</f>
        <v>01 - Půdní vestavba učeben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28" t="s">
        <v>22</v>
      </c>
      <c r="J89" s="56" t="str">
        <f>IF(J12="","",J12)</f>
        <v>25. 7. 2022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Město Přelouč</v>
      </c>
      <c r="G91" s="33"/>
      <c r="H91" s="33"/>
      <c r="I91" s="28" t="s">
        <v>30</v>
      </c>
      <c r="J91" s="31" t="str">
        <f>E21</f>
        <v>Ing. Vítězslav Vomočil Pardubice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A. Vojtěch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96</v>
      </c>
      <c r="D94" s="102"/>
      <c r="E94" s="102"/>
      <c r="F94" s="102"/>
      <c r="G94" s="102"/>
      <c r="H94" s="102"/>
      <c r="I94" s="102"/>
      <c r="J94" s="111" t="s">
        <v>97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98</v>
      </c>
      <c r="D96" s="33"/>
      <c r="E96" s="33"/>
      <c r="F96" s="33"/>
      <c r="G96" s="33"/>
      <c r="H96" s="33"/>
      <c r="I96" s="33"/>
      <c r="J96" s="72">
        <f>J146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99</v>
      </c>
    </row>
    <row r="97" spans="2:12" s="9" customFormat="1" ht="24.95" customHeight="1">
      <c r="B97" s="113"/>
      <c r="D97" s="114" t="s">
        <v>169</v>
      </c>
      <c r="E97" s="115"/>
      <c r="F97" s="115"/>
      <c r="G97" s="115"/>
      <c r="H97" s="115"/>
      <c r="I97" s="115"/>
      <c r="J97" s="116">
        <f>J147</f>
        <v>0</v>
      </c>
      <c r="L97" s="113"/>
    </row>
    <row r="98" spans="2:12" s="10" customFormat="1" ht="19.899999999999999" customHeight="1">
      <c r="B98" s="117"/>
      <c r="D98" s="118" t="s">
        <v>170</v>
      </c>
      <c r="E98" s="119"/>
      <c r="F98" s="119"/>
      <c r="G98" s="119"/>
      <c r="H98" s="119"/>
      <c r="I98" s="119"/>
      <c r="J98" s="120">
        <f>J148</f>
        <v>0</v>
      </c>
      <c r="L98" s="117"/>
    </row>
    <row r="99" spans="2:12" s="10" customFormat="1" ht="19.899999999999999" customHeight="1">
      <c r="B99" s="117"/>
      <c r="D99" s="118" t="s">
        <v>171</v>
      </c>
      <c r="E99" s="119"/>
      <c r="F99" s="119"/>
      <c r="G99" s="119"/>
      <c r="H99" s="119"/>
      <c r="I99" s="119"/>
      <c r="J99" s="120">
        <f>J168</f>
        <v>0</v>
      </c>
      <c r="L99" s="117"/>
    </row>
    <row r="100" spans="2:12" s="10" customFormat="1" ht="19.899999999999999" customHeight="1">
      <c r="B100" s="117"/>
      <c r="D100" s="118" t="s">
        <v>172</v>
      </c>
      <c r="E100" s="119"/>
      <c r="F100" s="119"/>
      <c r="G100" s="119"/>
      <c r="H100" s="119"/>
      <c r="I100" s="119"/>
      <c r="J100" s="120">
        <f>J173</f>
        <v>0</v>
      </c>
      <c r="L100" s="117"/>
    </row>
    <row r="101" spans="2:12" s="10" customFormat="1" ht="19.899999999999999" customHeight="1">
      <c r="B101" s="117"/>
      <c r="D101" s="118" t="s">
        <v>173</v>
      </c>
      <c r="E101" s="119"/>
      <c r="F101" s="119"/>
      <c r="G101" s="119"/>
      <c r="H101" s="119"/>
      <c r="I101" s="119"/>
      <c r="J101" s="120">
        <f>J200</f>
        <v>0</v>
      </c>
      <c r="L101" s="117"/>
    </row>
    <row r="102" spans="2:12" s="10" customFormat="1" ht="19.899999999999999" customHeight="1">
      <c r="B102" s="117"/>
      <c r="D102" s="118" t="s">
        <v>174</v>
      </c>
      <c r="E102" s="119"/>
      <c r="F102" s="119"/>
      <c r="G102" s="119"/>
      <c r="H102" s="119"/>
      <c r="I102" s="119"/>
      <c r="J102" s="120">
        <f>J212</f>
        <v>0</v>
      </c>
      <c r="L102" s="117"/>
    </row>
    <row r="103" spans="2:12" s="10" customFormat="1" ht="19.899999999999999" customHeight="1">
      <c r="B103" s="117"/>
      <c r="D103" s="118" t="s">
        <v>175</v>
      </c>
      <c r="E103" s="119"/>
      <c r="F103" s="119"/>
      <c r="G103" s="119"/>
      <c r="H103" s="119"/>
      <c r="I103" s="119"/>
      <c r="J103" s="120">
        <f>J221</f>
        <v>0</v>
      </c>
      <c r="L103" s="117"/>
    </row>
    <row r="104" spans="2:12" s="10" customFormat="1" ht="19.899999999999999" customHeight="1">
      <c r="B104" s="117"/>
      <c r="D104" s="118" t="s">
        <v>176</v>
      </c>
      <c r="E104" s="119"/>
      <c r="F104" s="119"/>
      <c r="G104" s="119"/>
      <c r="H104" s="119"/>
      <c r="I104" s="119"/>
      <c r="J104" s="120">
        <f>J244</f>
        <v>0</v>
      </c>
      <c r="L104" s="117"/>
    </row>
    <row r="105" spans="2:12" s="10" customFormat="1" ht="19.899999999999999" customHeight="1">
      <c r="B105" s="117"/>
      <c r="D105" s="118" t="s">
        <v>177</v>
      </c>
      <c r="E105" s="119"/>
      <c r="F105" s="119"/>
      <c r="G105" s="119"/>
      <c r="H105" s="119"/>
      <c r="I105" s="119"/>
      <c r="J105" s="120">
        <f>J281</f>
        <v>0</v>
      </c>
      <c r="L105" s="117"/>
    </row>
    <row r="106" spans="2:12" s="10" customFormat="1" ht="19.899999999999999" customHeight="1">
      <c r="B106" s="117"/>
      <c r="D106" s="118" t="s">
        <v>178</v>
      </c>
      <c r="E106" s="119"/>
      <c r="F106" s="119"/>
      <c r="G106" s="119"/>
      <c r="H106" s="119"/>
      <c r="I106" s="119"/>
      <c r="J106" s="120">
        <f>J291</f>
        <v>0</v>
      </c>
      <c r="L106" s="117"/>
    </row>
    <row r="107" spans="2:12" s="9" customFormat="1" ht="24.95" customHeight="1">
      <c r="B107" s="113"/>
      <c r="D107" s="114" t="s">
        <v>179</v>
      </c>
      <c r="E107" s="115"/>
      <c r="F107" s="115"/>
      <c r="G107" s="115"/>
      <c r="H107" s="115"/>
      <c r="I107" s="115"/>
      <c r="J107" s="116">
        <f>J293</f>
        <v>0</v>
      </c>
      <c r="L107" s="113"/>
    </row>
    <row r="108" spans="2:12" s="10" customFormat="1" ht="19.899999999999999" customHeight="1">
      <c r="B108" s="117"/>
      <c r="D108" s="118" t="s">
        <v>180</v>
      </c>
      <c r="E108" s="119"/>
      <c r="F108" s="119"/>
      <c r="G108" s="119"/>
      <c r="H108" s="119"/>
      <c r="I108" s="119"/>
      <c r="J108" s="120">
        <f>J294</f>
        <v>0</v>
      </c>
      <c r="L108" s="117"/>
    </row>
    <row r="109" spans="2:12" s="10" customFormat="1" ht="19.899999999999999" customHeight="1">
      <c r="B109" s="117"/>
      <c r="D109" s="118" t="s">
        <v>181</v>
      </c>
      <c r="E109" s="119"/>
      <c r="F109" s="119"/>
      <c r="G109" s="119"/>
      <c r="H109" s="119"/>
      <c r="I109" s="119"/>
      <c r="J109" s="120">
        <f>J323</f>
        <v>0</v>
      </c>
      <c r="L109" s="117"/>
    </row>
    <row r="110" spans="2:12" s="10" customFormat="1" ht="19.899999999999999" customHeight="1">
      <c r="B110" s="117"/>
      <c r="D110" s="118" t="s">
        <v>182</v>
      </c>
      <c r="E110" s="119"/>
      <c r="F110" s="119"/>
      <c r="G110" s="119"/>
      <c r="H110" s="119"/>
      <c r="I110" s="119"/>
      <c r="J110" s="120">
        <f>J325</f>
        <v>0</v>
      </c>
      <c r="L110" s="117"/>
    </row>
    <row r="111" spans="2:12" s="10" customFormat="1" ht="19.899999999999999" customHeight="1">
      <c r="B111" s="117"/>
      <c r="D111" s="118" t="s">
        <v>183</v>
      </c>
      <c r="E111" s="119"/>
      <c r="F111" s="119"/>
      <c r="G111" s="119"/>
      <c r="H111" s="119"/>
      <c r="I111" s="119"/>
      <c r="J111" s="120">
        <f>J327</f>
        <v>0</v>
      </c>
      <c r="L111" s="117"/>
    </row>
    <row r="112" spans="2:12" s="10" customFormat="1" ht="19.899999999999999" customHeight="1">
      <c r="B112" s="117"/>
      <c r="D112" s="118" t="s">
        <v>184</v>
      </c>
      <c r="E112" s="119"/>
      <c r="F112" s="119"/>
      <c r="G112" s="119"/>
      <c r="H112" s="119"/>
      <c r="I112" s="119"/>
      <c r="J112" s="120">
        <f>J329</f>
        <v>0</v>
      </c>
      <c r="L112" s="117"/>
    </row>
    <row r="113" spans="1:31" s="10" customFormat="1" ht="19.899999999999999" customHeight="1">
      <c r="B113" s="117"/>
      <c r="D113" s="118" t="s">
        <v>185</v>
      </c>
      <c r="E113" s="119"/>
      <c r="F113" s="119"/>
      <c r="G113" s="119"/>
      <c r="H113" s="119"/>
      <c r="I113" s="119"/>
      <c r="J113" s="120">
        <f>J331</f>
        <v>0</v>
      </c>
      <c r="L113" s="117"/>
    </row>
    <row r="114" spans="1:31" s="10" customFormat="1" ht="19.899999999999999" customHeight="1">
      <c r="B114" s="117"/>
      <c r="D114" s="118" t="s">
        <v>186</v>
      </c>
      <c r="E114" s="119"/>
      <c r="F114" s="119"/>
      <c r="G114" s="119"/>
      <c r="H114" s="119"/>
      <c r="I114" s="119"/>
      <c r="J114" s="120">
        <f>J335</f>
        <v>0</v>
      </c>
      <c r="L114" s="117"/>
    </row>
    <row r="115" spans="1:31" s="10" customFormat="1" ht="19.899999999999999" customHeight="1">
      <c r="B115" s="117"/>
      <c r="D115" s="118" t="s">
        <v>187</v>
      </c>
      <c r="E115" s="119"/>
      <c r="F115" s="119"/>
      <c r="G115" s="119"/>
      <c r="H115" s="119"/>
      <c r="I115" s="119"/>
      <c r="J115" s="120">
        <f>J374</f>
        <v>0</v>
      </c>
      <c r="L115" s="117"/>
    </row>
    <row r="116" spans="1:31" s="10" customFormat="1" ht="19.899999999999999" customHeight="1">
      <c r="B116" s="117"/>
      <c r="D116" s="118" t="s">
        <v>188</v>
      </c>
      <c r="E116" s="119"/>
      <c r="F116" s="119"/>
      <c r="G116" s="119"/>
      <c r="H116" s="119"/>
      <c r="I116" s="119"/>
      <c r="J116" s="120">
        <f>J438</f>
        <v>0</v>
      </c>
      <c r="L116" s="117"/>
    </row>
    <row r="117" spans="1:31" s="10" customFormat="1" ht="19.899999999999999" customHeight="1">
      <c r="B117" s="117"/>
      <c r="D117" s="118" t="s">
        <v>189</v>
      </c>
      <c r="E117" s="119"/>
      <c r="F117" s="119"/>
      <c r="G117" s="119"/>
      <c r="H117" s="119"/>
      <c r="I117" s="119"/>
      <c r="J117" s="120">
        <f>J445</f>
        <v>0</v>
      </c>
      <c r="L117" s="117"/>
    </row>
    <row r="118" spans="1:31" s="10" customFormat="1" ht="19.899999999999999" customHeight="1">
      <c r="B118" s="117"/>
      <c r="D118" s="118" t="s">
        <v>190</v>
      </c>
      <c r="E118" s="119"/>
      <c r="F118" s="119"/>
      <c r="G118" s="119"/>
      <c r="H118" s="119"/>
      <c r="I118" s="119"/>
      <c r="J118" s="120">
        <f>J460</f>
        <v>0</v>
      </c>
      <c r="L118" s="117"/>
    </row>
    <row r="119" spans="1:31" s="10" customFormat="1" ht="19.899999999999999" customHeight="1">
      <c r="B119" s="117"/>
      <c r="D119" s="118" t="s">
        <v>191</v>
      </c>
      <c r="E119" s="119"/>
      <c r="F119" s="119"/>
      <c r="G119" s="119"/>
      <c r="H119" s="119"/>
      <c r="I119" s="119"/>
      <c r="J119" s="120">
        <f>J501</f>
        <v>0</v>
      </c>
      <c r="L119" s="117"/>
    </row>
    <row r="120" spans="1:31" s="10" customFormat="1" ht="19.899999999999999" customHeight="1">
      <c r="B120" s="117"/>
      <c r="D120" s="118" t="s">
        <v>192</v>
      </c>
      <c r="E120" s="119"/>
      <c r="F120" s="119"/>
      <c r="G120" s="119"/>
      <c r="H120" s="119"/>
      <c r="I120" s="119"/>
      <c r="J120" s="120">
        <f>J510</f>
        <v>0</v>
      </c>
      <c r="L120" s="117"/>
    </row>
    <row r="121" spans="1:31" s="10" customFormat="1" ht="19.899999999999999" customHeight="1">
      <c r="B121" s="117"/>
      <c r="D121" s="118" t="s">
        <v>193</v>
      </c>
      <c r="E121" s="119"/>
      <c r="F121" s="119"/>
      <c r="G121" s="119"/>
      <c r="H121" s="119"/>
      <c r="I121" s="119"/>
      <c r="J121" s="120">
        <f>J529</f>
        <v>0</v>
      </c>
      <c r="L121" s="117"/>
    </row>
    <row r="122" spans="1:31" s="10" customFormat="1" ht="19.899999999999999" customHeight="1">
      <c r="B122" s="117"/>
      <c r="D122" s="118" t="s">
        <v>194</v>
      </c>
      <c r="E122" s="119"/>
      <c r="F122" s="119"/>
      <c r="G122" s="119"/>
      <c r="H122" s="119"/>
      <c r="I122" s="119"/>
      <c r="J122" s="120">
        <f>J552</f>
        <v>0</v>
      </c>
      <c r="L122" s="117"/>
    </row>
    <row r="123" spans="1:31" s="10" customFormat="1" ht="19.899999999999999" customHeight="1">
      <c r="B123" s="117"/>
      <c r="D123" s="118" t="s">
        <v>195</v>
      </c>
      <c r="E123" s="119"/>
      <c r="F123" s="119"/>
      <c r="G123" s="119"/>
      <c r="H123" s="119"/>
      <c r="I123" s="119"/>
      <c r="J123" s="120">
        <f>J570</f>
        <v>0</v>
      </c>
      <c r="L123" s="117"/>
    </row>
    <row r="124" spans="1:31" s="10" customFormat="1" ht="19.899999999999999" customHeight="1">
      <c r="B124" s="117"/>
      <c r="D124" s="118" t="s">
        <v>196</v>
      </c>
      <c r="E124" s="119"/>
      <c r="F124" s="119"/>
      <c r="G124" s="119"/>
      <c r="H124" s="119"/>
      <c r="I124" s="119"/>
      <c r="J124" s="120">
        <f>J584</f>
        <v>0</v>
      </c>
      <c r="L124" s="117"/>
    </row>
    <row r="125" spans="1:31" s="10" customFormat="1" ht="19.899999999999999" customHeight="1">
      <c r="B125" s="117"/>
      <c r="D125" s="118" t="s">
        <v>197</v>
      </c>
      <c r="E125" s="119"/>
      <c r="F125" s="119"/>
      <c r="G125" s="119"/>
      <c r="H125" s="119"/>
      <c r="I125" s="119"/>
      <c r="J125" s="120">
        <f>J593</f>
        <v>0</v>
      </c>
      <c r="L125" s="117"/>
    </row>
    <row r="126" spans="1:31" s="10" customFormat="1" ht="19.899999999999999" customHeight="1">
      <c r="B126" s="117"/>
      <c r="D126" s="118" t="s">
        <v>198</v>
      </c>
      <c r="E126" s="119"/>
      <c r="F126" s="119"/>
      <c r="G126" s="119"/>
      <c r="H126" s="119"/>
      <c r="I126" s="119"/>
      <c r="J126" s="120">
        <f>J619</f>
        <v>0</v>
      </c>
      <c r="L126" s="117"/>
    </row>
    <row r="127" spans="1:31" s="2" customFormat="1" ht="21.7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32" spans="1:31" s="2" customFormat="1" ht="6.95" customHeight="1">
      <c r="A132" s="33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31" s="2" customFormat="1" ht="24.95" customHeight="1">
      <c r="A133" s="33"/>
      <c r="B133" s="34"/>
      <c r="C133" s="22" t="s">
        <v>105</v>
      </c>
      <c r="D133" s="33"/>
      <c r="E133" s="33"/>
      <c r="F133" s="33"/>
      <c r="G133" s="33"/>
      <c r="H133" s="33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31" s="2" customFormat="1" ht="6.9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31" s="2" customFormat="1" ht="12" customHeight="1">
      <c r="A135" s="33"/>
      <c r="B135" s="34"/>
      <c r="C135" s="28" t="s">
        <v>16</v>
      </c>
      <c r="D135" s="33"/>
      <c r="E135" s="33"/>
      <c r="F135" s="33"/>
      <c r="G135" s="33"/>
      <c r="H135" s="33"/>
      <c r="I135" s="33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31" s="2" customFormat="1" ht="16.5" customHeight="1">
      <c r="A136" s="33"/>
      <c r="B136" s="34"/>
      <c r="C136" s="33"/>
      <c r="D136" s="33"/>
      <c r="E136" s="251" t="str">
        <f>E7</f>
        <v>ZŠ Masarykovo náměstí č.p.1, Přelouč</v>
      </c>
      <c r="F136" s="252"/>
      <c r="G136" s="252"/>
      <c r="H136" s="252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31" s="2" customFormat="1" ht="12" customHeight="1">
      <c r="A137" s="33"/>
      <c r="B137" s="34"/>
      <c r="C137" s="28" t="s">
        <v>93</v>
      </c>
      <c r="D137" s="33"/>
      <c r="E137" s="33"/>
      <c r="F137" s="33"/>
      <c r="G137" s="33"/>
      <c r="H137" s="33"/>
      <c r="I137" s="33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16.5" customHeight="1">
      <c r="A138" s="33"/>
      <c r="B138" s="34"/>
      <c r="C138" s="33"/>
      <c r="D138" s="33"/>
      <c r="E138" s="231" t="str">
        <f>E9</f>
        <v>01 - Půdní vestavba učeben</v>
      </c>
      <c r="F138" s="253"/>
      <c r="G138" s="253"/>
      <c r="H138" s="253"/>
      <c r="I138" s="33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6.95" customHeight="1">
      <c r="A139" s="33"/>
      <c r="B139" s="34"/>
      <c r="C139" s="33"/>
      <c r="D139" s="33"/>
      <c r="E139" s="33"/>
      <c r="F139" s="33"/>
      <c r="G139" s="33"/>
      <c r="H139" s="33"/>
      <c r="I139" s="33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12" customHeight="1">
      <c r="A140" s="33"/>
      <c r="B140" s="34"/>
      <c r="C140" s="28" t="s">
        <v>20</v>
      </c>
      <c r="D140" s="33"/>
      <c r="E140" s="33"/>
      <c r="F140" s="26" t="str">
        <f>F12</f>
        <v>Přelouč</v>
      </c>
      <c r="G140" s="33"/>
      <c r="H140" s="33"/>
      <c r="I140" s="28" t="s">
        <v>22</v>
      </c>
      <c r="J140" s="56" t="str">
        <f>IF(J12="","",J12)</f>
        <v>25. 7. 2022</v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6.95" customHeight="1">
      <c r="A141" s="33"/>
      <c r="B141" s="34"/>
      <c r="C141" s="33"/>
      <c r="D141" s="33"/>
      <c r="E141" s="33"/>
      <c r="F141" s="33"/>
      <c r="G141" s="33"/>
      <c r="H141" s="33"/>
      <c r="I141" s="33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25.7" customHeight="1">
      <c r="A142" s="33"/>
      <c r="B142" s="34"/>
      <c r="C142" s="28" t="s">
        <v>24</v>
      </c>
      <c r="D142" s="33"/>
      <c r="E142" s="33"/>
      <c r="F142" s="26" t="str">
        <f>E15</f>
        <v>Město Přelouč</v>
      </c>
      <c r="G142" s="33"/>
      <c r="H142" s="33"/>
      <c r="I142" s="28" t="s">
        <v>30</v>
      </c>
      <c r="J142" s="31" t="str">
        <f>E21</f>
        <v>Ing. Vítězslav Vomočil Pardubice</v>
      </c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5.2" customHeight="1">
      <c r="A143" s="33"/>
      <c r="B143" s="34"/>
      <c r="C143" s="28" t="s">
        <v>28</v>
      </c>
      <c r="D143" s="33"/>
      <c r="E143" s="33"/>
      <c r="F143" s="26" t="str">
        <f>IF(E18="","",E18)</f>
        <v>Vyplň údaj</v>
      </c>
      <c r="G143" s="33"/>
      <c r="H143" s="33"/>
      <c r="I143" s="28" t="s">
        <v>33</v>
      </c>
      <c r="J143" s="31" t="str">
        <f>E24</f>
        <v>A. Vojtěch</v>
      </c>
      <c r="K143" s="33"/>
      <c r="L143" s="4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10.35" customHeight="1">
      <c r="A144" s="33"/>
      <c r="B144" s="34"/>
      <c r="C144" s="33"/>
      <c r="D144" s="33"/>
      <c r="E144" s="33"/>
      <c r="F144" s="33"/>
      <c r="G144" s="33"/>
      <c r="H144" s="33"/>
      <c r="I144" s="33"/>
      <c r="J144" s="33"/>
      <c r="K144" s="33"/>
      <c r="L144" s="4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11" customFormat="1" ht="29.25" customHeight="1">
      <c r="A145" s="121"/>
      <c r="B145" s="122"/>
      <c r="C145" s="123" t="s">
        <v>106</v>
      </c>
      <c r="D145" s="124" t="s">
        <v>62</v>
      </c>
      <c r="E145" s="124" t="s">
        <v>58</v>
      </c>
      <c r="F145" s="124" t="s">
        <v>59</v>
      </c>
      <c r="G145" s="124" t="s">
        <v>107</v>
      </c>
      <c r="H145" s="124" t="s">
        <v>108</v>
      </c>
      <c r="I145" s="124" t="s">
        <v>109</v>
      </c>
      <c r="J145" s="124" t="s">
        <v>97</v>
      </c>
      <c r="K145" s="125" t="s">
        <v>110</v>
      </c>
      <c r="L145" s="126"/>
      <c r="M145" s="63" t="s">
        <v>1</v>
      </c>
      <c r="N145" s="64" t="s">
        <v>41</v>
      </c>
      <c r="O145" s="64" t="s">
        <v>111</v>
      </c>
      <c r="P145" s="64" t="s">
        <v>112</v>
      </c>
      <c r="Q145" s="64" t="s">
        <v>113</v>
      </c>
      <c r="R145" s="64" t="s">
        <v>114</v>
      </c>
      <c r="S145" s="64" t="s">
        <v>115</v>
      </c>
      <c r="T145" s="65" t="s">
        <v>116</v>
      </c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</row>
    <row r="146" spans="1:65" s="2" customFormat="1" ht="22.9" customHeight="1">
      <c r="A146" s="33"/>
      <c r="B146" s="34"/>
      <c r="C146" s="70" t="s">
        <v>117</v>
      </c>
      <c r="D146" s="33"/>
      <c r="E146" s="33"/>
      <c r="F146" s="33"/>
      <c r="G146" s="33"/>
      <c r="H146" s="33"/>
      <c r="I146" s="33"/>
      <c r="J146" s="127">
        <f>BK146</f>
        <v>0</v>
      </c>
      <c r="K146" s="33"/>
      <c r="L146" s="34"/>
      <c r="M146" s="66"/>
      <c r="N146" s="57"/>
      <c r="O146" s="67"/>
      <c r="P146" s="128">
        <f>P147+P293</f>
        <v>0</v>
      </c>
      <c r="Q146" s="67"/>
      <c r="R146" s="128">
        <f>R147+R293</f>
        <v>65.483999439999991</v>
      </c>
      <c r="S146" s="67"/>
      <c r="T146" s="129">
        <f>T147+T293</f>
        <v>53.526252200000002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76</v>
      </c>
      <c r="AU146" s="18" t="s">
        <v>99</v>
      </c>
      <c r="BK146" s="130">
        <f>BK147+BK293</f>
        <v>0</v>
      </c>
    </row>
    <row r="147" spans="1:65" s="12" customFormat="1" ht="25.9" customHeight="1">
      <c r="B147" s="131"/>
      <c r="D147" s="132" t="s">
        <v>76</v>
      </c>
      <c r="E147" s="133" t="s">
        <v>199</v>
      </c>
      <c r="F147" s="133" t="s">
        <v>200</v>
      </c>
      <c r="I147" s="134"/>
      <c r="J147" s="135">
        <f>BK147</f>
        <v>0</v>
      </c>
      <c r="L147" s="131"/>
      <c r="M147" s="136"/>
      <c r="N147" s="137"/>
      <c r="O147" s="137"/>
      <c r="P147" s="138">
        <f>P148+P168+P173+P200+P212+P221+P244+P281+P291</f>
        <v>0</v>
      </c>
      <c r="Q147" s="137"/>
      <c r="R147" s="138">
        <f>R148+R168+R173+R200+R212+R221+R244+R281+R291</f>
        <v>39.115822089999995</v>
      </c>
      <c r="S147" s="137"/>
      <c r="T147" s="139">
        <f>T148+T168+T173+T200+T212+T221+T244+T281+T291</f>
        <v>47.673366999999999</v>
      </c>
      <c r="AR147" s="132" t="s">
        <v>85</v>
      </c>
      <c r="AT147" s="140" t="s">
        <v>76</v>
      </c>
      <c r="AU147" s="140" t="s">
        <v>77</v>
      </c>
      <c r="AY147" s="132" t="s">
        <v>121</v>
      </c>
      <c r="BK147" s="141">
        <f>BK148+BK168+BK173+BK200+BK212+BK221+BK244+BK281+BK291</f>
        <v>0</v>
      </c>
    </row>
    <row r="148" spans="1:65" s="12" customFormat="1" ht="22.9" customHeight="1">
      <c r="B148" s="131"/>
      <c r="D148" s="132" t="s">
        <v>76</v>
      </c>
      <c r="E148" s="142" t="s">
        <v>136</v>
      </c>
      <c r="F148" s="142" t="s">
        <v>201</v>
      </c>
      <c r="I148" s="134"/>
      <c r="J148" s="143">
        <f>BK148</f>
        <v>0</v>
      </c>
      <c r="L148" s="131"/>
      <c r="M148" s="136"/>
      <c r="N148" s="137"/>
      <c r="O148" s="137"/>
      <c r="P148" s="138">
        <f>SUM(P149:P167)</f>
        <v>0</v>
      </c>
      <c r="Q148" s="137"/>
      <c r="R148" s="138">
        <f>SUM(R149:R167)</f>
        <v>23.814567199999999</v>
      </c>
      <c r="S148" s="137"/>
      <c r="T148" s="139">
        <f>SUM(T149:T167)</f>
        <v>0</v>
      </c>
      <c r="AR148" s="132" t="s">
        <v>85</v>
      </c>
      <c r="AT148" s="140" t="s">
        <v>76</v>
      </c>
      <c r="AU148" s="140" t="s">
        <v>85</v>
      </c>
      <c r="AY148" s="132" t="s">
        <v>121</v>
      </c>
      <c r="BK148" s="141">
        <f>SUM(BK149:BK167)</f>
        <v>0</v>
      </c>
    </row>
    <row r="149" spans="1:65" s="2" customFormat="1" ht="24.2" customHeight="1">
      <c r="A149" s="33"/>
      <c r="B149" s="144"/>
      <c r="C149" s="145" t="s">
        <v>85</v>
      </c>
      <c r="D149" s="145" t="s">
        <v>124</v>
      </c>
      <c r="E149" s="146" t="s">
        <v>202</v>
      </c>
      <c r="F149" s="147" t="s">
        <v>203</v>
      </c>
      <c r="G149" s="148" t="s">
        <v>204</v>
      </c>
      <c r="H149" s="149">
        <v>56</v>
      </c>
      <c r="I149" s="150"/>
      <c r="J149" s="151">
        <f>ROUND(I149*H149,2)</f>
        <v>0</v>
      </c>
      <c r="K149" s="147" t="s">
        <v>128</v>
      </c>
      <c r="L149" s="34"/>
      <c r="M149" s="152" t="s">
        <v>1</v>
      </c>
      <c r="N149" s="153" t="s">
        <v>42</v>
      </c>
      <c r="O149" s="59"/>
      <c r="P149" s="154">
        <f>O149*H149</f>
        <v>0</v>
      </c>
      <c r="Q149" s="154">
        <v>0.12021</v>
      </c>
      <c r="R149" s="154">
        <f>Q149*H149</f>
        <v>6.7317599999999995</v>
      </c>
      <c r="S149" s="154">
        <v>0</v>
      </c>
      <c r="T149" s="15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6" t="s">
        <v>140</v>
      </c>
      <c r="AT149" s="156" t="s">
        <v>124</v>
      </c>
      <c r="AU149" s="156" t="s">
        <v>87</v>
      </c>
      <c r="AY149" s="18" t="s">
        <v>121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8" t="s">
        <v>85</v>
      </c>
      <c r="BK149" s="157">
        <f>ROUND(I149*H149,2)</f>
        <v>0</v>
      </c>
      <c r="BL149" s="18" t="s">
        <v>140</v>
      </c>
      <c r="BM149" s="156" t="s">
        <v>205</v>
      </c>
    </row>
    <row r="150" spans="1:65" s="13" customFormat="1" ht="11.25">
      <c r="B150" s="167"/>
      <c r="D150" s="158" t="s">
        <v>206</v>
      </c>
      <c r="E150" s="168" t="s">
        <v>1</v>
      </c>
      <c r="F150" s="169" t="s">
        <v>207</v>
      </c>
      <c r="H150" s="170">
        <v>56</v>
      </c>
      <c r="I150" s="171"/>
      <c r="L150" s="167"/>
      <c r="M150" s="172"/>
      <c r="N150" s="173"/>
      <c r="O150" s="173"/>
      <c r="P150" s="173"/>
      <c r="Q150" s="173"/>
      <c r="R150" s="173"/>
      <c r="S150" s="173"/>
      <c r="T150" s="174"/>
      <c r="AT150" s="168" t="s">
        <v>206</v>
      </c>
      <c r="AU150" s="168" t="s">
        <v>87</v>
      </c>
      <c r="AV150" s="13" t="s">
        <v>87</v>
      </c>
      <c r="AW150" s="13" t="s">
        <v>32</v>
      </c>
      <c r="AX150" s="13" t="s">
        <v>85</v>
      </c>
      <c r="AY150" s="168" t="s">
        <v>121</v>
      </c>
    </row>
    <row r="151" spans="1:65" s="2" customFormat="1" ht="37.9" customHeight="1">
      <c r="A151" s="33"/>
      <c r="B151" s="144"/>
      <c r="C151" s="145" t="s">
        <v>87</v>
      </c>
      <c r="D151" s="145" t="s">
        <v>124</v>
      </c>
      <c r="E151" s="146" t="s">
        <v>208</v>
      </c>
      <c r="F151" s="147" t="s">
        <v>209</v>
      </c>
      <c r="G151" s="148" t="s">
        <v>204</v>
      </c>
      <c r="H151" s="149">
        <v>10</v>
      </c>
      <c r="I151" s="150"/>
      <c r="J151" s="151">
        <f>ROUND(I151*H151,2)</f>
        <v>0</v>
      </c>
      <c r="K151" s="147" t="s">
        <v>128</v>
      </c>
      <c r="L151" s="34"/>
      <c r="M151" s="152" t="s">
        <v>1</v>
      </c>
      <c r="N151" s="153" t="s">
        <v>42</v>
      </c>
      <c r="O151" s="59"/>
      <c r="P151" s="154">
        <f>O151*H151</f>
        <v>0</v>
      </c>
      <c r="Q151" s="154">
        <v>0.18142</v>
      </c>
      <c r="R151" s="154">
        <f>Q151*H151</f>
        <v>1.8142</v>
      </c>
      <c r="S151" s="154">
        <v>0</v>
      </c>
      <c r="T151" s="15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6" t="s">
        <v>140</v>
      </c>
      <c r="AT151" s="156" t="s">
        <v>124</v>
      </c>
      <c r="AU151" s="156" t="s">
        <v>87</v>
      </c>
      <c r="AY151" s="18" t="s">
        <v>121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8" t="s">
        <v>85</v>
      </c>
      <c r="BK151" s="157">
        <f>ROUND(I151*H151,2)</f>
        <v>0</v>
      </c>
      <c r="BL151" s="18" t="s">
        <v>140</v>
      </c>
      <c r="BM151" s="156" t="s">
        <v>210</v>
      </c>
    </row>
    <row r="152" spans="1:65" s="13" customFormat="1" ht="11.25">
      <c r="B152" s="167"/>
      <c r="D152" s="158" t="s">
        <v>206</v>
      </c>
      <c r="E152" s="168" t="s">
        <v>1</v>
      </c>
      <c r="F152" s="169" t="s">
        <v>211</v>
      </c>
      <c r="H152" s="170">
        <v>10</v>
      </c>
      <c r="I152" s="171"/>
      <c r="L152" s="167"/>
      <c r="M152" s="172"/>
      <c r="N152" s="173"/>
      <c r="O152" s="173"/>
      <c r="P152" s="173"/>
      <c r="Q152" s="173"/>
      <c r="R152" s="173"/>
      <c r="S152" s="173"/>
      <c r="T152" s="174"/>
      <c r="AT152" s="168" t="s">
        <v>206</v>
      </c>
      <c r="AU152" s="168" t="s">
        <v>87</v>
      </c>
      <c r="AV152" s="13" t="s">
        <v>87</v>
      </c>
      <c r="AW152" s="13" t="s">
        <v>32</v>
      </c>
      <c r="AX152" s="13" t="s">
        <v>85</v>
      </c>
      <c r="AY152" s="168" t="s">
        <v>121</v>
      </c>
    </row>
    <row r="153" spans="1:65" s="2" customFormat="1" ht="24.2" customHeight="1">
      <c r="A153" s="33"/>
      <c r="B153" s="144"/>
      <c r="C153" s="145" t="s">
        <v>136</v>
      </c>
      <c r="D153" s="145" t="s">
        <v>124</v>
      </c>
      <c r="E153" s="146" t="s">
        <v>212</v>
      </c>
      <c r="F153" s="147" t="s">
        <v>213</v>
      </c>
      <c r="G153" s="148" t="s">
        <v>214</v>
      </c>
      <c r="H153" s="149">
        <v>0.9</v>
      </c>
      <c r="I153" s="150"/>
      <c r="J153" s="151">
        <f>ROUND(I153*H153,2)</f>
        <v>0</v>
      </c>
      <c r="K153" s="147" t="s">
        <v>128</v>
      </c>
      <c r="L153" s="34"/>
      <c r="M153" s="152" t="s">
        <v>1</v>
      </c>
      <c r="N153" s="153" t="s">
        <v>42</v>
      </c>
      <c r="O153" s="59"/>
      <c r="P153" s="154">
        <f>O153*H153</f>
        <v>0</v>
      </c>
      <c r="Q153" s="154">
        <v>1.8774999999999999</v>
      </c>
      <c r="R153" s="154">
        <f>Q153*H153</f>
        <v>1.6897500000000001</v>
      </c>
      <c r="S153" s="154">
        <v>0</v>
      </c>
      <c r="T153" s="15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6" t="s">
        <v>140</v>
      </c>
      <c r="AT153" s="156" t="s">
        <v>124</v>
      </c>
      <c r="AU153" s="156" t="s">
        <v>87</v>
      </c>
      <c r="AY153" s="18" t="s">
        <v>121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8" t="s">
        <v>85</v>
      </c>
      <c r="BK153" s="157">
        <f>ROUND(I153*H153,2)</f>
        <v>0</v>
      </c>
      <c r="BL153" s="18" t="s">
        <v>140</v>
      </c>
      <c r="BM153" s="156" t="s">
        <v>215</v>
      </c>
    </row>
    <row r="154" spans="1:65" s="13" customFormat="1" ht="11.25">
      <c r="B154" s="167"/>
      <c r="D154" s="158" t="s">
        <v>206</v>
      </c>
      <c r="E154" s="168" t="s">
        <v>1</v>
      </c>
      <c r="F154" s="169" t="s">
        <v>216</v>
      </c>
      <c r="H154" s="170">
        <v>0.9</v>
      </c>
      <c r="I154" s="171"/>
      <c r="L154" s="167"/>
      <c r="M154" s="172"/>
      <c r="N154" s="173"/>
      <c r="O154" s="173"/>
      <c r="P154" s="173"/>
      <c r="Q154" s="173"/>
      <c r="R154" s="173"/>
      <c r="S154" s="173"/>
      <c r="T154" s="174"/>
      <c r="AT154" s="168" t="s">
        <v>206</v>
      </c>
      <c r="AU154" s="168" t="s">
        <v>87</v>
      </c>
      <c r="AV154" s="13" t="s">
        <v>87</v>
      </c>
      <c r="AW154" s="13" t="s">
        <v>32</v>
      </c>
      <c r="AX154" s="13" t="s">
        <v>85</v>
      </c>
      <c r="AY154" s="168" t="s">
        <v>121</v>
      </c>
    </row>
    <row r="155" spans="1:65" s="2" customFormat="1" ht="24.2" customHeight="1">
      <c r="A155" s="33"/>
      <c r="B155" s="144"/>
      <c r="C155" s="145" t="s">
        <v>140</v>
      </c>
      <c r="D155" s="145" t="s">
        <v>124</v>
      </c>
      <c r="E155" s="146" t="s">
        <v>217</v>
      </c>
      <c r="F155" s="147" t="s">
        <v>218</v>
      </c>
      <c r="G155" s="148" t="s">
        <v>214</v>
      </c>
      <c r="H155" s="149">
        <v>0.70899999999999996</v>
      </c>
      <c r="I155" s="150"/>
      <c r="J155" s="151">
        <f>ROUND(I155*H155,2)</f>
        <v>0</v>
      </c>
      <c r="K155" s="147" t="s">
        <v>128</v>
      </c>
      <c r="L155" s="34"/>
      <c r="M155" s="152" t="s">
        <v>1</v>
      </c>
      <c r="N155" s="153" t="s">
        <v>42</v>
      </c>
      <c r="O155" s="59"/>
      <c r="P155" s="154">
        <f>O155*H155</f>
        <v>0</v>
      </c>
      <c r="Q155" s="154">
        <v>1.8774999999999999</v>
      </c>
      <c r="R155" s="154">
        <f>Q155*H155</f>
        <v>1.3311474999999999</v>
      </c>
      <c r="S155" s="154">
        <v>0</v>
      </c>
      <c r="T155" s="15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6" t="s">
        <v>140</v>
      </c>
      <c r="AT155" s="156" t="s">
        <v>124</v>
      </c>
      <c r="AU155" s="156" t="s">
        <v>87</v>
      </c>
      <c r="AY155" s="18" t="s">
        <v>121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8" t="s">
        <v>85</v>
      </c>
      <c r="BK155" s="157">
        <f>ROUND(I155*H155,2)</f>
        <v>0</v>
      </c>
      <c r="BL155" s="18" t="s">
        <v>140</v>
      </c>
      <c r="BM155" s="156" t="s">
        <v>219</v>
      </c>
    </row>
    <row r="156" spans="1:65" s="13" customFormat="1" ht="11.25">
      <c r="B156" s="167"/>
      <c r="D156" s="158" t="s">
        <v>206</v>
      </c>
      <c r="E156" s="168" t="s">
        <v>1</v>
      </c>
      <c r="F156" s="169" t="s">
        <v>220</v>
      </c>
      <c r="H156" s="170">
        <v>0.70899999999999996</v>
      </c>
      <c r="I156" s="171"/>
      <c r="L156" s="167"/>
      <c r="M156" s="172"/>
      <c r="N156" s="173"/>
      <c r="O156" s="173"/>
      <c r="P156" s="173"/>
      <c r="Q156" s="173"/>
      <c r="R156" s="173"/>
      <c r="S156" s="173"/>
      <c r="T156" s="174"/>
      <c r="AT156" s="168" t="s">
        <v>206</v>
      </c>
      <c r="AU156" s="168" t="s">
        <v>87</v>
      </c>
      <c r="AV156" s="13" t="s">
        <v>87</v>
      </c>
      <c r="AW156" s="13" t="s">
        <v>32</v>
      </c>
      <c r="AX156" s="13" t="s">
        <v>85</v>
      </c>
      <c r="AY156" s="168" t="s">
        <v>121</v>
      </c>
    </row>
    <row r="157" spans="1:65" s="2" customFormat="1" ht="37.9" customHeight="1">
      <c r="A157" s="33"/>
      <c r="B157" s="144"/>
      <c r="C157" s="145" t="s">
        <v>120</v>
      </c>
      <c r="D157" s="145" t="s">
        <v>124</v>
      </c>
      <c r="E157" s="146" t="s">
        <v>221</v>
      </c>
      <c r="F157" s="147" t="s">
        <v>222</v>
      </c>
      <c r="G157" s="148" t="s">
        <v>223</v>
      </c>
      <c r="H157" s="149">
        <v>22.4</v>
      </c>
      <c r="I157" s="150"/>
      <c r="J157" s="151">
        <f>ROUND(I157*H157,2)</f>
        <v>0</v>
      </c>
      <c r="K157" s="147" t="s">
        <v>128</v>
      </c>
      <c r="L157" s="34"/>
      <c r="M157" s="152" t="s">
        <v>1</v>
      </c>
      <c r="N157" s="153" t="s">
        <v>42</v>
      </c>
      <c r="O157" s="59"/>
      <c r="P157" s="154">
        <f>O157*H157</f>
        <v>0</v>
      </c>
      <c r="Q157" s="154">
        <v>0.34519</v>
      </c>
      <c r="R157" s="154">
        <f>Q157*H157</f>
        <v>7.7322559999999996</v>
      </c>
      <c r="S157" s="154">
        <v>0</v>
      </c>
      <c r="T157" s="15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6" t="s">
        <v>140</v>
      </c>
      <c r="AT157" s="156" t="s">
        <v>124</v>
      </c>
      <c r="AU157" s="156" t="s">
        <v>87</v>
      </c>
      <c r="AY157" s="18" t="s">
        <v>121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8" t="s">
        <v>85</v>
      </c>
      <c r="BK157" s="157">
        <f>ROUND(I157*H157,2)</f>
        <v>0</v>
      </c>
      <c r="BL157" s="18" t="s">
        <v>140</v>
      </c>
      <c r="BM157" s="156" t="s">
        <v>224</v>
      </c>
    </row>
    <row r="158" spans="1:65" s="13" customFormat="1" ht="11.25">
      <c r="B158" s="167"/>
      <c r="D158" s="158" t="s">
        <v>206</v>
      </c>
      <c r="E158" s="168" t="s">
        <v>1</v>
      </c>
      <c r="F158" s="169" t="s">
        <v>225</v>
      </c>
      <c r="H158" s="170">
        <v>22.4</v>
      </c>
      <c r="I158" s="171"/>
      <c r="L158" s="167"/>
      <c r="M158" s="172"/>
      <c r="N158" s="173"/>
      <c r="O158" s="173"/>
      <c r="P158" s="173"/>
      <c r="Q158" s="173"/>
      <c r="R158" s="173"/>
      <c r="S158" s="173"/>
      <c r="T158" s="174"/>
      <c r="AT158" s="168" t="s">
        <v>206</v>
      </c>
      <c r="AU158" s="168" t="s">
        <v>87</v>
      </c>
      <c r="AV158" s="13" t="s">
        <v>87</v>
      </c>
      <c r="AW158" s="13" t="s">
        <v>32</v>
      </c>
      <c r="AX158" s="13" t="s">
        <v>85</v>
      </c>
      <c r="AY158" s="168" t="s">
        <v>121</v>
      </c>
    </row>
    <row r="159" spans="1:65" s="2" customFormat="1" ht="44.25" customHeight="1">
      <c r="A159" s="33"/>
      <c r="B159" s="144"/>
      <c r="C159" s="145" t="s">
        <v>150</v>
      </c>
      <c r="D159" s="145" t="s">
        <v>124</v>
      </c>
      <c r="E159" s="146" t="s">
        <v>226</v>
      </c>
      <c r="F159" s="147" t="s">
        <v>227</v>
      </c>
      <c r="G159" s="148" t="s">
        <v>223</v>
      </c>
      <c r="H159" s="149">
        <v>16.5</v>
      </c>
      <c r="I159" s="150"/>
      <c r="J159" s="151">
        <f>ROUND(I159*H159,2)</f>
        <v>0</v>
      </c>
      <c r="K159" s="147" t="s">
        <v>128</v>
      </c>
      <c r="L159" s="34"/>
      <c r="M159" s="152" t="s">
        <v>1</v>
      </c>
      <c r="N159" s="153" t="s">
        <v>42</v>
      </c>
      <c r="O159" s="59"/>
      <c r="P159" s="154">
        <f>O159*H159</f>
        <v>0</v>
      </c>
      <c r="Q159" s="154">
        <v>0.20885999999999999</v>
      </c>
      <c r="R159" s="154">
        <f>Q159*H159</f>
        <v>3.4461899999999996</v>
      </c>
      <c r="S159" s="154">
        <v>0</v>
      </c>
      <c r="T159" s="15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6" t="s">
        <v>140</v>
      </c>
      <c r="AT159" s="156" t="s">
        <v>124</v>
      </c>
      <c r="AU159" s="156" t="s">
        <v>87</v>
      </c>
      <c r="AY159" s="18" t="s">
        <v>121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8" t="s">
        <v>85</v>
      </c>
      <c r="BK159" s="157">
        <f>ROUND(I159*H159,2)</f>
        <v>0</v>
      </c>
      <c r="BL159" s="18" t="s">
        <v>140</v>
      </c>
      <c r="BM159" s="156" t="s">
        <v>228</v>
      </c>
    </row>
    <row r="160" spans="1:65" s="13" customFormat="1" ht="11.25">
      <c r="B160" s="167"/>
      <c r="D160" s="158" t="s">
        <v>206</v>
      </c>
      <c r="E160" s="168" t="s">
        <v>1</v>
      </c>
      <c r="F160" s="169" t="s">
        <v>229</v>
      </c>
      <c r="H160" s="170">
        <v>16.5</v>
      </c>
      <c r="I160" s="171"/>
      <c r="L160" s="167"/>
      <c r="M160" s="172"/>
      <c r="N160" s="173"/>
      <c r="O160" s="173"/>
      <c r="P160" s="173"/>
      <c r="Q160" s="173"/>
      <c r="R160" s="173"/>
      <c r="S160" s="173"/>
      <c r="T160" s="174"/>
      <c r="AT160" s="168" t="s">
        <v>206</v>
      </c>
      <c r="AU160" s="168" t="s">
        <v>87</v>
      </c>
      <c r="AV160" s="13" t="s">
        <v>87</v>
      </c>
      <c r="AW160" s="13" t="s">
        <v>32</v>
      </c>
      <c r="AX160" s="13" t="s">
        <v>85</v>
      </c>
      <c r="AY160" s="168" t="s">
        <v>121</v>
      </c>
    </row>
    <row r="161" spans="1:65" s="2" customFormat="1" ht="21.75" customHeight="1">
      <c r="A161" s="33"/>
      <c r="B161" s="144"/>
      <c r="C161" s="145" t="s">
        <v>157</v>
      </c>
      <c r="D161" s="145" t="s">
        <v>124</v>
      </c>
      <c r="E161" s="146" t="s">
        <v>230</v>
      </c>
      <c r="F161" s="147" t="s">
        <v>231</v>
      </c>
      <c r="G161" s="148" t="s">
        <v>204</v>
      </c>
      <c r="H161" s="149">
        <v>4</v>
      </c>
      <c r="I161" s="150"/>
      <c r="J161" s="151">
        <f>ROUND(I161*H161,2)</f>
        <v>0</v>
      </c>
      <c r="K161" s="147" t="s">
        <v>128</v>
      </c>
      <c r="L161" s="34"/>
      <c r="M161" s="152" t="s">
        <v>1</v>
      </c>
      <c r="N161" s="153" t="s">
        <v>42</v>
      </c>
      <c r="O161" s="59"/>
      <c r="P161" s="154">
        <f>O161*H161</f>
        <v>0</v>
      </c>
      <c r="Q161" s="154">
        <v>3.6549999999999999E-2</v>
      </c>
      <c r="R161" s="154">
        <f>Q161*H161</f>
        <v>0.1462</v>
      </c>
      <c r="S161" s="154">
        <v>0</v>
      </c>
      <c r="T161" s="15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6" t="s">
        <v>140</v>
      </c>
      <c r="AT161" s="156" t="s">
        <v>124</v>
      </c>
      <c r="AU161" s="156" t="s">
        <v>87</v>
      </c>
      <c r="AY161" s="18" t="s">
        <v>121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8" t="s">
        <v>85</v>
      </c>
      <c r="BK161" s="157">
        <f>ROUND(I161*H161,2)</f>
        <v>0</v>
      </c>
      <c r="BL161" s="18" t="s">
        <v>140</v>
      </c>
      <c r="BM161" s="156" t="s">
        <v>232</v>
      </c>
    </row>
    <row r="162" spans="1:65" s="2" customFormat="1" ht="24.2" customHeight="1">
      <c r="A162" s="33"/>
      <c r="B162" s="144"/>
      <c r="C162" s="145" t="s">
        <v>163</v>
      </c>
      <c r="D162" s="145" t="s">
        <v>124</v>
      </c>
      <c r="E162" s="146" t="s">
        <v>233</v>
      </c>
      <c r="F162" s="147" t="s">
        <v>234</v>
      </c>
      <c r="G162" s="148" t="s">
        <v>235</v>
      </c>
      <c r="H162" s="149">
        <v>0.153</v>
      </c>
      <c r="I162" s="150"/>
      <c r="J162" s="151">
        <f>ROUND(I162*H162,2)</f>
        <v>0</v>
      </c>
      <c r="K162" s="147" t="s">
        <v>128</v>
      </c>
      <c r="L162" s="34"/>
      <c r="M162" s="152" t="s">
        <v>1</v>
      </c>
      <c r="N162" s="153" t="s">
        <v>42</v>
      </c>
      <c r="O162" s="59"/>
      <c r="P162" s="154">
        <f>O162*H162</f>
        <v>0</v>
      </c>
      <c r="Q162" s="154">
        <v>1.0900000000000001</v>
      </c>
      <c r="R162" s="154">
        <f>Q162*H162</f>
        <v>0.16677</v>
      </c>
      <c r="S162" s="154">
        <v>0</v>
      </c>
      <c r="T162" s="15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6" t="s">
        <v>140</v>
      </c>
      <c r="AT162" s="156" t="s">
        <v>124</v>
      </c>
      <c r="AU162" s="156" t="s">
        <v>87</v>
      </c>
      <c r="AY162" s="18" t="s">
        <v>121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8" t="s">
        <v>85</v>
      </c>
      <c r="BK162" s="157">
        <f>ROUND(I162*H162,2)</f>
        <v>0</v>
      </c>
      <c r="BL162" s="18" t="s">
        <v>140</v>
      </c>
      <c r="BM162" s="156" t="s">
        <v>236</v>
      </c>
    </row>
    <row r="163" spans="1:65" s="13" customFormat="1" ht="11.25">
      <c r="B163" s="167"/>
      <c r="D163" s="158" t="s">
        <v>206</v>
      </c>
      <c r="E163" s="168" t="s">
        <v>1</v>
      </c>
      <c r="F163" s="169" t="s">
        <v>237</v>
      </c>
      <c r="H163" s="170">
        <v>0.153</v>
      </c>
      <c r="I163" s="171"/>
      <c r="L163" s="167"/>
      <c r="M163" s="172"/>
      <c r="N163" s="173"/>
      <c r="O163" s="173"/>
      <c r="P163" s="173"/>
      <c r="Q163" s="173"/>
      <c r="R163" s="173"/>
      <c r="S163" s="173"/>
      <c r="T163" s="174"/>
      <c r="AT163" s="168" t="s">
        <v>206</v>
      </c>
      <c r="AU163" s="168" t="s">
        <v>87</v>
      </c>
      <c r="AV163" s="13" t="s">
        <v>87</v>
      </c>
      <c r="AW163" s="13" t="s">
        <v>32</v>
      </c>
      <c r="AX163" s="13" t="s">
        <v>85</v>
      </c>
      <c r="AY163" s="168" t="s">
        <v>121</v>
      </c>
    </row>
    <row r="164" spans="1:65" s="2" customFormat="1" ht="24.2" customHeight="1">
      <c r="A164" s="33"/>
      <c r="B164" s="144"/>
      <c r="C164" s="145" t="s">
        <v>238</v>
      </c>
      <c r="D164" s="145" t="s">
        <v>124</v>
      </c>
      <c r="E164" s="146" t="s">
        <v>239</v>
      </c>
      <c r="F164" s="147" t="s">
        <v>240</v>
      </c>
      <c r="G164" s="148" t="s">
        <v>223</v>
      </c>
      <c r="H164" s="149">
        <v>1.23</v>
      </c>
      <c r="I164" s="150"/>
      <c r="J164" s="151">
        <f>ROUND(I164*H164,2)</f>
        <v>0</v>
      </c>
      <c r="K164" s="147" t="s">
        <v>128</v>
      </c>
      <c r="L164" s="34"/>
      <c r="M164" s="152" t="s">
        <v>1</v>
      </c>
      <c r="N164" s="153" t="s">
        <v>42</v>
      </c>
      <c r="O164" s="59"/>
      <c r="P164" s="154">
        <f>O164*H164</f>
        <v>0</v>
      </c>
      <c r="Q164" s="154">
        <v>0.17818000000000001</v>
      </c>
      <c r="R164" s="154">
        <f>Q164*H164</f>
        <v>0.21916140000000001</v>
      </c>
      <c r="S164" s="154">
        <v>0</v>
      </c>
      <c r="T164" s="15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6" t="s">
        <v>140</v>
      </c>
      <c r="AT164" s="156" t="s">
        <v>124</v>
      </c>
      <c r="AU164" s="156" t="s">
        <v>87</v>
      </c>
      <c r="AY164" s="18" t="s">
        <v>121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8" t="s">
        <v>85</v>
      </c>
      <c r="BK164" s="157">
        <f>ROUND(I164*H164,2)</f>
        <v>0</v>
      </c>
      <c r="BL164" s="18" t="s">
        <v>140</v>
      </c>
      <c r="BM164" s="156" t="s">
        <v>241</v>
      </c>
    </row>
    <row r="165" spans="1:65" s="13" customFormat="1" ht="11.25">
      <c r="B165" s="167"/>
      <c r="D165" s="158" t="s">
        <v>206</v>
      </c>
      <c r="E165" s="168" t="s">
        <v>1</v>
      </c>
      <c r="F165" s="169" t="s">
        <v>242</v>
      </c>
      <c r="H165" s="170">
        <v>1.23</v>
      </c>
      <c r="I165" s="171"/>
      <c r="L165" s="167"/>
      <c r="M165" s="172"/>
      <c r="N165" s="173"/>
      <c r="O165" s="173"/>
      <c r="P165" s="173"/>
      <c r="Q165" s="173"/>
      <c r="R165" s="173"/>
      <c r="S165" s="173"/>
      <c r="T165" s="174"/>
      <c r="AT165" s="168" t="s">
        <v>206</v>
      </c>
      <c r="AU165" s="168" t="s">
        <v>87</v>
      </c>
      <c r="AV165" s="13" t="s">
        <v>87</v>
      </c>
      <c r="AW165" s="13" t="s">
        <v>32</v>
      </c>
      <c r="AX165" s="13" t="s">
        <v>85</v>
      </c>
      <c r="AY165" s="168" t="s">
        <v>121</v>
      </c>
    </row>
    <row r="166" spans="1:65" s="2" customFormat="1" ht="16.5" customHeight="1">
      <c r="A166" s="33"/>
      <c r="B166" s="144"/>
      <c r="C166" s="145" t="s">
        <v>243</v>
      </c>
      <c r="D166" s="145" t="s">
        <v>124</v>
      </c>
      <c r="E166" s="146" t="s">
        <v>244</v>
      </c>
      <c r="F166" s="147" t="s">
        <v>245</v>
      </c>
      <c r="G166" s="148" t="s">
        <v>223</v>
      </c>
      <c r="H166" s="149">
        <v>2.0099999999999998</v>
      </c>
      <c r="I166" s="150"/>
      <c r="J166" s="151">
        <f>ROUND(I166*H166,2)</f>
        <v>0</v>
      </c>
      <c r="K166" s="147" t="s">
        <v>128</v>
      </c>
      <c r="L166" s="34"/>
      <c r="M166" s="152" t="s">
        <v>1</v>
      </c>
      <c r="N166" s="153" t="s">
        <v>42</v>
      </c>
      <c r="O166" s="59"/>
      <c r="P166" s="154">
        <f>O166*H166</f>
        <v>0</v>
      </c>
      <c r="Q166" s="154">
        <v>0.26723000000000002</v>
      </c>
      <c r="R166" s="154">
        <f>Q166*H166</f>
        <v>0.53713230000000001</v>
      </c>
      <c r="S166" s="154">
        <v>0</v>
      </c>
      <c r="T166" s="15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6" t="s">
        <v>140</v>
      </c>
      <c r="AT166" s="156" t="s">
        <v>124</v>
      </c>
      <c r="AU166" s="156" t="s">
        <v>87</v>
      </c>
      <c r="AY166" s="18" t="s">
        <v>121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8" t="s">
        <v>85</v>
      </c>
      <c r="BK166" s="157">
        <f>ROUND(I166*H166,2)</f>
        <v>0</v>
      </c>
      <c r="BL166" s="18" t="s">
        <v>140</v>
      </c>
      <c r="BM166" s="156" t="s">
        <v>246</v>
      </c>
    </row>
    <row r="167" spans="1:65" s="13" customFormat="1" ht="11.25">
      <c r="B167" s="167"/>
      <c r="D167" s="158" t="s">
        <v>206</v>
      </c>
      <c r="E167" s="168" t="s">
        <v>1</v>
      </c>
      <c r="F167" s="169" t="s">
        <v>247</v>
      </c>
      <c r="H167" s="170">
        <v>2.0099999999999998</v>
      </c>
      <c r="I167" s="171"/>
      <c r="L167" s="167"/>
      <c r="M167" s="172"/>
      <c r="N167" s="173"/>
      <c r="O167" s="173"/>
      <c r="P167" s="173"/>
      <c r="Q167" s="173"/>
      <c r="R167" s="173"/>
      <c r="S167" s="173"/>
      <c r="T167" s="174"/>
      <c r="AT167" s="168" t="s">
        <v>206</v>
      </c>
      <c r="AU167" s="168" t="s">
        <v>87</v>
      </c>
      <c r="AV167" s="13" t="s">
        <v>87</v>
      </c>
      <c r="AW167" s="13" t="s">
        <v>32</v>
      </c>
      <c r="AX167" s="13" t="s">
        <v>85</v>
      </c>
      <c r="AY167" s="168" t="s">
        <v>121</v>
      </c>
    </row>
    <row r="168" spans="1:65" s="12" customFormat="1" ht="22.9" customHeight="1">
      <c r="B168" s="131"/>
      <c r="D168" s="132" t="s">
        <v>76</v>
      </c>
      <c r="E168" s="142" t="s">
        <v>140</v>
      </c>
      <c r="F168" s="142" t="s">
        <v>248</v>
      </c>
      <c r="I168" s="134"/>
      <c r="J168" s="143">
        <f>BK168</f>
        <v>0</v>
      </c>
      <c r="L168" s="131"/>
      <c r="M168" s="136"/>
      <c r="N168" s="137"/>
      <c r="O168" s="137"/>
      <c r="P168" s="138">
        <f>SUM(P169:P172)</f>
        <v>0</v>
      </c>
      <c r="Q168" s="137"/>
      <c r="R168" s="138">
        <f>SUM(R169:R172)</f>
        <v>3.0102492500000002</v>
      </c>
      <c r="S168" s="137"/>
      <c r="T168" s="139">
        <f>SUM(T169:T172)</f>
        <v>0</v>
      </c>
      <c r="AR168" s="132" t="s">
        <v>85</v>
      </c>
      <c r="AT168" s="140" t="s">
        <v>76</v>
      </c>
      <c r="AU168" s="140" t="s">
        <v>85</v>
      </c>
      <c r="AY168" s="132" t="s">
        <v>121</v>
      </c>
      <c r="BK168" s="141">
        <f>SUM(BK169:BK172)</f>
        <v>0</v>
      </c>
    </row>
    <row r="169" spans="1:65" s="2" customFormat="1" ht="24.2" customHeight="1">
      <c r="A169" s="33"/>
      <c r="B169" s="144"/>
      <c r="C169" s="145" t="s">
        <v>249</v>
      </c>
      <c r="D169" s="145" t="s">
        <v>124</v>
      </c>
      <c r="E169" s="146" t="s">
        <v>250</v>
      </c>
      <c r="F169" s="147" t="s">
        <v>251</v>
      </c>
      <c r="G169" s="148" t="s">
        <v>204</v>
      </c>
      <c r="H169" s="149">
        <v>56</v>
      </c>
      <c r="I169" s="150"/>
      <c r="J169" s="151">
        <f>ROUND(I169*H169,2)</f>
        <v>0</v>
      </c>
      <c r="K169" s="147" t="s">
        <v>128</v>
      </c>
      <c r="L169" s="34"/>
      <c r="M169" s="152" t="s">
        <v>1</v>
      </c>
      <c r="N169" s="153" t="s">
        <v>42</v>
      </c>
      <c r="O169" s="59"/>
      <c r="P169" s="154">
        <f>O169*H169</f>
        <v>0</v>
      </c>
      <c r="Q169" s="154">
        <v>5.3280000000000001E-2</v>
      </c>
      <c r="R169" s="154">
        <f>Q169*H169</f>
        <v>2.9836800000000001</v>
      </c>
      <c r="S169" s="154">
        <v>0</v>
      </c>
      <c r="T169" s="15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6" t="s">
        <v>140</v>
      </c>
      <c r="AT169" s="156" t="s">
        <v>124</v>
      </c>
      <c r="AU169" s="156" t="s">
        <v>87</v>
      </c>
      <c r="AY169" s="18" t="s">
        <v>121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8" t="s">
        <v>85</v>
      </c>
      <c r="BK169" s="157">
        <f>ROUND(I169*H169,2)</f>
        <v>0</v>
      </c>
      <c r="BL169" s="18" t="s">
        <v>140</v>
      </c>
      <c r="BM169" s="156" t="s">
        <v>252</v>
      </c>
    </row>
    <row r="170" spans="1:65" s="13" customFormat="1" ht="11.25">
      <c r="B170" s="167"/>
      <c r="D170" s="158" t="s">
        <v>206</v>
      </c>
      <c r="E170" s="168" t="s">
        <v>1</v>
      </c>
      <c r="F170" s="169" t="s">
        <v>253</v>
      </c>
      <c r="H170" s="170">
        <v>56</v>
      </c>
      <c r="I170" s="171"/>
      <c r="L170" s="167"/>
      <c r="M170" s="172"/>
      <c r="N170" s="173"/>
      <c r="O170" s="173"/>
      <c r="P170" s="173"/>
      <c r="Q170" s="173"/>
      <c r="R170" s="173"/>
      <c r="S170" s="173"/>
      <c r="T170" s="174"/>
      <c r="AT170" s="168" t="s">
        <v>206</v>
      </c>
      <c r="AU170" s="168" t="s">
        <v>87</v>
      </c>
      <c r="AV170" s="13" t="s">
        <v>87</v>
      </c>
      <c r="AW170" s="13" t="s">
        <v>32</v>
      </c>
      <c r="AX170" s="13" t="s">
        <v>85</v>
      </c>
      <c r="AY170" s="168" t="s">
        <v>121</v>
      </c>
    </row>
    <row r="171" spans="1:65" s="2" customFormat="1" ht="16.5" customHeight="1">
      <c r="A171" s="33"/>
      <c r="B171" s="144"/>
      <c r="C171" s="145" t="s">
        <v>254</v>
      </c>
      <c r="D171" s="145" t="s">
        <v>124</v>
      </c>
      <c r="E171" s="146" t="s">
        <v>255</v>
      </c>
      <c r="F171" s="147" t="s">
        <v>256</v>
      </c>
      <c r="G171" s="148" t="s">
        <v>235</v>
      </c>
      <c r="H171" s="149">
        <v>2.5000000000000001E-2</v>
      </c>
      <c r="I171" s="150"/>
      <c r="J171" s="151">
        <f>ROUND(I171*H171,2)</f>
        <v>0</v>
      </c>
      <c r="K171" s="147" t="s">
        <v>128</v>
      </c>
      <c r="L171" s="34"/>
      <c r="M171" s="152" t="s">
        <v>1</v>
      </c>
      <c r="N171" s="153" t="s">
        <v>42</v>
      </c>
      <c r="O171" s="59"/>
      <c r="P171" s="154">
        <f>O171*H171</f>
        <v>0</v>
      </c>
      <c r="Q171" s="154">
        <v>1.06277</v>
      </c>
      <c r="R171" s="154">
        <f>Q171*H171</f>
        <v>2.6569250000000003E-2</v>
      </c>
      <c r="S171" s="154">
        <v>0</v>
      </c>
      <c r="T171" s="15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6" t="s">
        <v>140</v>
      </c>
      <c r="AT171" s="156" t="s">
        <v>124</v>
      </c>
      <c r="AU171" s="156" t="s">
        <v>87</v>
      </c>
      <c r="AY171" s="18" t="s">
        <v>121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8" t="s">
        <v>85</v>
      </c>
      <c r="BK171" s="157">
        <f>ROUND(I171*H171,2)</f>
        <v>0</v>
      </c>
      <c r="BL171" s="18" t="s">
        <v>140</v>
      </c>
      <c r="BM171" s="156" t="s">
        <v>257</v>
      </c>
    </row>
    <row r="172" spans="1:65" s="13" customFormat="1" ht="11.25">
      <c r="B172" s="167"/>
      <c r="D172" s="158" t="s">
        <v>206</v>
      </c>
      <c r="E172" s="168" t="s">
        <v>1</v>
      </c>
      <c r="F172" s="169" t="s">
        <v>258</v>
      </c>
      <c r="H172" s="170">
        <v>2.5000000000000001E-2</v>
      </c>
      <c r="I172" s="171"/>
      <c r="L172" s="167"/>
      <c r="M172" s="172"/>
      <c r="N172" s="173"/>
      <c r="O172" s="173"/>
      <c r="P172" s="173"/>
      <c r="Q172" s="173"/>
      <c r="R172" s="173"/>
      <c r="S172" s="173"/>
      <c r="T172" s="174"/>
      <c r="AT172" s="168" t="s">
        <v>206</v>
      </c>
      <c r="AU172" s="168" t="s">
        <v>87</v>
      </c>
      <c r="AV172" s="13" t="s">
        <v>87</v>
      </c>
      <c r="AW172" s="13" t="s">
        <v>32</v>
      </c>
      <c r="AX172" s="13" t="s">
        <v>85</v>
      </c>
      <c r="AY172" s="168" t="s">
        <v>121</v>
      </c>
    </row>
    <row r="173" spans="1:65" s="12" customFormat="1" ht="22.9" customHeight="1">
      <c r="B173" s="131"/>
      <c r="D173" s="132" t="s">
        <v>76</v>
      </c>
      <c r="E173" s="142" t="s">
        <v>150</v>
      </c>
      <c r="F173" s="142" t="s">
        <v>259</v>
      </c>
      <c r="I173" s="134"/>
      <c r="J173" s="143">
        <f>BK173</f>
        <v>0</v>
      </c>
      <c r="L173" s="131"/>
      <c r="M173" s="136"/>
      <c r="N173" s="137"/>
      <c r="O173" s="137"/>
      <c r="P173" s="138">
        <f>SUM(P174:P199)</f>
        <v>0</v>
      </c>
      <c r="Q173" s="137"/>
      <c r="R173" s="138">
        <f>SUM(R174:R199)</f>
        <v>7.6671540400000007</v>
      </c>
      <c r="S173" s="137"/>
      <c r="T173" s="139">
        <f>SUM(T174:T199)</f>
        <v>0.22600000000000001</v>
      </c>
      <c r="AR173" s="132" t="s">
        <v>85</v>
      </c>
      <c r="AT173" s="140" t="s">
        <v>76</v>
      </c>
      <c r="AU173" s="140" t="s">
        <v>85</v>
      </c>
      <c r="AY173" s="132" t="s">
        <v>121</v>
      </c>
      <c r="BK173" s="141">
        <f>SUM(BK174:BK199)</f>
        <v>0</v>
      </c>
    </row>
    <row r="174" spans="1:65" s="2" customFormat="1" ht="33" customHeight="1">
      <c r="A174" s="33"/>
      <c r="B174" s="144"/>
      <c r="C174" s="145" t="s">
        <v>260</v>
      </c>
      <c r="D174" s="145" t="s">
        <v>124</v>
      </c>
      <c r="E174" s="146" t="s">
        <v>261</v>
      </c>
      <c r="F174" s="147" t="s">
        <v>262</v>
      </c>
      <c r="G174" s="148" t="s">
        <v>223</v>
      </c>
      <c r="H174" s="149">
        <v>125</v>
      </c>
      <c r="I174" s="150"/>
      <c r="J174" s="151">
        <f>ROUND(I174*H174,2)</f>
        <v>0</v>
      </c>
      <c r="K174" s="147" t="s">
        <v>128</v>
      </c>
      <c r="L174" s="34"/>
      <c r="M174" s="152" t="s">
        <v>1</v>
      </c>
      <c r="N174" s="153" t="s">
        <v>42</v>
      </c>
      <c r="O174" s="59"/>
      <c r="P174" s="154">
        <f>O174*H174</f>
        <v>0</v>
      </c>
      <c r="Q174" s="154">
        <v>3.1300000000000001E-2</v>
      </c>
      <c r="R174" s="154">
        <f>Q174*H174</f>
        <v>3.9125000000000001</v>
      </c>
      <c r="S174" s="154">
        <v>0</v>
      </c>
      <c r="T174" s="15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6" t="s">
        <v>140</v>
      </c>
      <c r="AT174" s="156" t="s">
        <v>124</v>
      </c>
      <c r="AU174" s="156" t="s">
        <v>87</v>
      </c>
      <c r="AY174" s="18" t="s">
        <v>121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8" t="s">
        <v>85</v>
      </c>
      <c r="BK174" s="157">
        <f>ROUND(I174*H174,2)</f>
        <v>0</v>
      </c>
      <c r="BL174" s="18" t="s">
        <v>140</v>
      </c>
      <c r="BM174" s="156" t="s">
        <v>263</v>
      </c>
    </row>
    <row r="175" spans="1:65" s="13" customFormat="1" ht="22.5">
      <c r="B175" s="167"/>
      <c r="D175" s="158" t="s">
        <v>206</v>
      </c>
      <c r="E175" s="168" t="s">
        <v>1</v>
      </c>
      <c r="F175" s="169" t="s">
        <v>264</v>
      </c>
      <c r="H175" s="170">
        <v>125</v>
      </c>
      <c r="I175" s="171"/>
      <c r="L175" s="167"/>
      <c r="M175" s="172"/>
      <c r="N175" s="173"/>
      <c r="O175" s="173"/>
      <c r="P175" s="173"/>
      <c r="Q175" s="173"/>
      <c r="R175" s="173"/>
      <c r="S175" s="173"/>
      <c r="T175" s="174"/>
      <c r="AT175" s="168" t="s">
        <v>206</v>
      </c>
      <c r="AU175" s="168" t="s">
        <v>87</v>
      </c>
      <c r="AV175" s="13" t="s">
        <v>87</v>
      </c>
      <c r="AW175" s="13" t="s">
        <v>32</v>
      </c>
      <c r="AX175" s="13" t="s">
        <v>85</v>
      </c>
      <c r="AY175" s="168" t="s">
        <v>121</v>
      </c>
    </row>
    <row r="176" spans="1:65" s="2" customFormat="1" ht="16.5" customHeight="1">
      <c r="A176" s="33"/>
      <c r="B176" s="144"/>
      <c r="C176" s="145" t="s">
        <v>265</v>
      </c>
      <c r="D176" s="145" t="s">
        <v>124</v>
      </c>
      <c r="E176" s="146" t="s">
        <v>266</v>
      </c>
      <c r="F176" s="147" t="s">
        <v>267</v>
      </c>
      <c r="G176" s="148" t="s">
        <v>223</v>
      </c>
      <c r="H176" s="149">
        <v>11.3</v>
      </c>
      <c r="I176" s="150"/>
      <c r="J176" s="151">
        <f>ROUND(I176*H176,2)</f>
        <v>0</v>
      </c>
      <c r="K176" s="147" t="s">
        <v>128</v>
      </c>
      <c r="L176" s="34"/>
      <c r="M176" s="152" t="s">
        <v>1</v>
      </c>
      <c r="N176" s="153" t="s">
        <v>42</v>
      </c>
      <c r="O176" s="59"/>
      <c r="P176" s="154">
        <f>O176*H176</f>
        <v>0</v>
      </c>
      <c r="Q176" s="154">
        <v>1.7639999999999999E-2</v>
      </c>
      <c r="R176" s="154">
        <f>Q176*H176</f>
        <v>0.19933200000000001</v>
      </c>
      <c r="S176" s="154">
        <v>0.02</v>
      </c>
      <c r="T176" s="155">
        <f>S176*H176</f>
        <v>0.22600000000000001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6" t="s">
        <v>140</v>
      </c>
      <c r="AT176" s="156" t="s">
        <v>124</v>
      </c>
      <c r="AU176" s="156" t="s">
        <v>87</v>
      </c>
      <c r="AY176" s="18" t="s">
        <v>121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8" t="s">
        <v>85</v>
      </c>
      <c r="BK176" s="157">
        <f>ROUND(I176*H176,2)</f>
        <v>0</v>
      </c>
      <c r="BL176" s="18" t="s">
        <v>140</v>
      </c>
      <c r="BM176" s="156" t="s">
        <v>268</v>
      </c>
    </row>
    <row r="177" spans="1:65" s="13" customFormat="1" ht="11.25">
      <c r="B177" s="167"/>
      <c r="D177" s="158" t="s">
        <v>206</v>
      </c>
      <c r="E177" s="168" t="s">
        <v>1</v>
      </c>
      <c r="F177" s="169" t="s">
        <v>269</v>
      </c>
      <c r="H177" s="170">
        <v>11.3</v>
      </c>
      <c r="I177" s="171"/>
      <c r="L177" s="167"/>
      <c r="M177" s="172"/>
      <c r="N177" s="173"/>
      <c r="O177" s="173"/>
      <c r="P177" s="173"/>
      <c r="Q177" s="173"/>
      <c r="R177" s="173"/>
      <c r="S177" s="173"/>
      <c r="T177" s="174"/>
      <c r="AT177" s="168" t="s">
        <v>206</v>
      </c>
      <c r="AU177" s="168" t="s">
        <v>87</v>
      </c>
      <c r="AV177" s="13" t="s">
        <v>87</v>
      </c>
      <c r="AW177" s="13" t="s">
        <v>32</v>
      </c>
      <c r="AX177" s="13" t="s">
        <v>85</v>
      </c>
      <c r="AY177" s="168" t="s">
        <v>121</v>
      </c>
    </row>
    <row r="178" spans="1:65" s="2" customFormat="1" ht="44.25" customHeight="1">
      <c r="A178" s="33"/>
      <c r="B178" s="144"/>
      <c r="C178" s="145" t="s">
        <v>8</v>
      </c>
      <c r="D178" s="145" t="s">
        <v>124</v>
      </c>
      <c r="E178" s="146" t="s">
        <v>270</v>
      </c>
      <c r="F178" s="147" t="s">
        <v>271</v>
      </c>
      <c r="G178" s="148" t="s">
        <v>223</v>
      </c>
      <c r="H178" s="149">
        <v>16.25</v>
      </c>
      <c r="I178" s="150"/>
      <c r="J178" s="151">
        <f>ROUND(I178*H178,2)</f>
        <v>0</v>
      </c>
      <c r="K178" s="147" t="s">
        <v>128</v>
      </c>
      <c r="L178" s="34"/>
      <c r="M178" s="152" t="s">
        <v>1</v>
      </c>
      <c r="N178" s="153" t="s">
        <v>42</v>
      </c>
      <c r="O178" s="59"/>
      <c r="P178" s="154">
        <f>O178*H178</f>
        <v>0</v>
      </c>
      <c r="Q178" s="154">
        <v>8.5199999999999998E-3</v>
      </c>
      <c r="R178" s="154">
        <f>Q178*H178</f>
        <v>0.13844999999999999</v>
      </c>
      <c r="S178" s="154">
        <v>0</v>
      </c>
      <c r="T178" s="15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6" t="s">
        <v>140</v>
      </c>
      <c r="AT178" s="156" t="s">
        <v>124</v>
      </c>
      <c r="AU178" s="156" t="s">
        <v>87</v>
      </c>
      <c r="AY178" s="18" t="s">
        <v>121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8" t="s">
        <v>85</v>
      </c>
      <c r="BK178" s="157">
        <f>ROUND(I178*H178,2)</f>
        <v>0</v>
      </c>
      <c r="BL178" s="18" t="s">
        <v>140</v>
      </c>
      <c r="BM178" s="156" t="s">
        <v>272</v>
      </c>
    </row>
    <row r="179" spans="1:65" s="13" customFormat="1" ht="11.25">
      <c r="B179" s="167"/>
      <c r="D179" s="158" t="s">
        <v>206</v>
      </c>
      <c r="E179" s="168" t="s">
        <v>1</v>
      </c>
      <c r="F179" s="169" t="s">
        <v>273</v>
      </c>
      <c r="H179" s="170">
        <v>16.25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206</v>
      </c>
      <c r="AU179" s="168" t="s">
        <v>87</v>
      </c>
      <c r="AV179" s="13" t="s">
        <v>87</v>
      </c>
      <c r="AW179" s="13" t="s">
        <v>32</v>
      </c>
      <c r="AX179" s="13" t="s">
        <v>85</v>
      </c>
      <c r="AY179" s="168" t="s">
        <v>121</v>
      </c>
    </row>
    <row r="180" spans="1:65" s="2" customFormat="1" ht="16.5" customHeight="1">
      <c r="A180" s="33"/>
      <c r="B180" s="144"/>
      <c r="C180" s="175" t="s">
        <v>274</v>
      </c>
      <c r="D180" s="175" t="s">
        <v>275</v>
      </c>
      <c r="E180" s="176" t="s">
        <v>276</v>
      </c>
      <c r="F180" s="177" t="s">
        <v>277</v>
      </c>
      <c r="G180" s="178" t="s">
        <v>223</v>
      </c>
      <c r="H180" s="179">
        <v>17.062999999999999</v>
      </c>
      <c r="I180" s="180"/>
      <c r="J180" s="181">
        <f>ROUND(I180*H180,2)</f>
        <v>0</v>
      </c>
      <c r="K180" s="177" t="s">
        <v>128</v>
      </c>
      <c r="L180" s="182"/>
      <c r="M180" s="183" t="s">
        <v>1</v>
      </c>
      <c r="N180" s="184" t="s">
        <v>42</v>
      </c>
      <c r="O180" s="59"/>
      <c r="P180" s="154">
        <f>O180*H180</f>
        <v>0</v>
      </c>
      <c r="Q180" s="154">
        <v>2.0400000000000001E-3</v>
      </c>
      <c r="R180" s="154">
        <f>Q180*H180</f>
        <v>3.4808520000000003E-2</v>
      </c>
      <c r="S180" s="154">
        <v>0</v>
      </c>
      <c r="T180" s="15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6" t="s">
        <v>163</v>
      </c>
      <c r="AT180" s="156" t="s">
        <v>275</v>
      </c>
      <c r="AU180" s="156" t="s">
        <v>87</v>
      </c>
      <c r="AY180" s="18" t="s">
        <v>121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8" t="s">
        <v>85</v>
      </c>
      <c r="BK180" s="157">
        <f>ROUND(I180*H180,2)</f>
        <v>0</v>
      </c>
      <c r="BL180" s="18" t="s">
        <v>140</v>
      </c>
      <c r="BM180" s="156" t="s">
        <v>278</v>
      </c>
    </row>
    <row r="181" spans="1:65" s="13" customFormat="1" ht="11.25">
      <c r="B181" s="167"/>
      <c r="D181" s="158" t="s">
        <v>206</v>
      </c>
      <c r="E181" s="168" t="s">
        <v>1</v>
      </c>
      <c r="F181" s="169" t="s">
        <v>279</v>
      </c>
      <c r="H181" s="170">
        <v>17.062999999999999</v>
      </c>
      <c r="I181" s="171"/>
      <c r="L181" s="167"/>
      <c r="M181" s="172"/>
      <c r="N181" s="173"/>
      <c r="O181" s="173"/>
      <c r="P181" s="173"/>
      <c r="Q181" s="173"/>
      <c r="R181" s="173"/>
      <c r="S181" s="173"/>
      <c r="T181" s="174"/>
      <c r="AT181" s="168" t="s">
        <v>206</v>
      </c>
      <c r="AU181" s="168" t="s">
        <v>87</v>
      </c>
      <c r="AV181" s="13" t="s">
        <v>87</v>
      </c>
      <c r="AW181" s="13" t="s">
        <v>32</v>
      </c>
      <c r="AX181" s="13" t="s">
        <v>85</v>
      </c>
      <c r="AY181" s="168" t="s">
        <v>121</v>
      </c>
    </row>
    <row r="182" spans="1:65" s="2" customFormat="1" ht="37.9" customHeight="1">
      <c r="A182" s="33"/>
      <c r="B182" s="144"/>
      <c r="C182" s="145" t="s">
        <v>280</v>
      </c>
      <c r="D182" s="145" t="s">
        <v>124</v>
      </c>
      <c r="E182" s="146" t="s">
        <v>281</v>
      </c>
      <c r="F182" s="147" t="s">
        <v>282</v>
      </c>
      <c r="G182" s="148" t="s">
        <v>223</v>
      </c>
      <c r="H182" s="149">
        <v>16.25</v>
      </c>
      <c r="I182" s="150"/>
      <c r="J182" s="151">
        <f>ROUND(I182*H182,2)</f>
        <v>0</v>
      </c>
      <c r="K182" s="147" t="s">
        <v>1</v>
      </c>
      <c r="L182" s="34"/>
      <c r="M182" s="152" t="s">
        <v>1</v>
      </c>
      <c r="N182" s="153" t="s">
        <v>42</v>
      </c>
      <c r="O182" s="59"/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6" t="s">
        <v>140</v>
      </c>
      <c r="AT182" s="156" t="s">
        <v>124</v>
      </c>
      <c r="AU182" s="156" t="s">
        <v>87</v>
      </c>
      <c r="AY182" s="18" t="s">
        <v>121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8" t="s">
        <v>85</v>
      </c>
      <c r="BK182" s="157">
        <f>ROUND(I182*H182,2)</f>
        <v>0</v>
      </c>
      <c r="BL182" s="18" t="s">
        <v>140</v>
      </c>
      <c r="BM182" s="156" t="s">
        <v>283</v>
      </c>
    </row>
    <row r="183" spans="1:65" s="2" customFormat="1" ht="33" customHeight="1">
      <c r="A183" s="33"/>
      <c r="B183" s="144"/>
      <c r="C183" s="145" t="s">
        <v>284</v>
      </c>
      <c r="D183" s="145" t="s">
        <v>124</v>
      </c>
      <c r="E183" s="146" t="s">
        <v>285</v>
      </c>
      <c r="F183" s="147" t="s">
        <v>286</v>
      </c>
      <c r="G183" s="148" t="s">
        <v>214</v>
      </c>
      <c r="H183" s="149">
        <v>0.71399999999999997</v>
      </c>
      <c r="I183" s="150"/>
      <c r="J183" s="151">
        <f>ROUND(I183*H183,2)</f>
        <v>0</v>
      </c>
      <c r="K183" s="147" t="s">
        <v>128</v>
      </c>
      <c r="L183" s="34"/>
      <c r="M183" s="152" t="s">
        <v>1</v>
      </c>
      <c r="N183" s="153" t="s">
        <v>42</v>
      </c>
      <c r="O183" s="59"/>
      <c r="P183" s="154">
        <f>O183*H183</f>
        <v>0</v>
      </c>
      <c r="Q183" s="154">
        <v>2.5018699999999998</v>
      </c>
      <c r="R183" s="154">
        <f>Q183*H183</f>
        <v>1.7863351799999998</v>
      </c>
      <c r="S183" s="154">
        <v>0</v>
      </c>
      <c r="T183" s="15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6" t="s">
        <v>140</v>
      </c>
      <c r="AT183" s="156" t="s">
        <v>124</v>
      </c>
      <c r="AU183" s="156" t="s">
        <v>87</v>
      </c>
      <c r="AY183" s="18" t="s">
        <v>121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8" t="s">
        <v>85</v>
      </c>
      <c r="BK183" s="157">
        <f>ROUND(I183*H183,2)</f>
        <v>0</v>
      </c>
      <c r="BL183" s="18" t="s">
        <v>140</v>
      </c>
      <c r="BM183" s="156" t="s">
        <v>287</v>
      </c>
    </row>
    <row r="184" spans="1:65" s="13" customFormat="1" ht="11.25">
      <c r="B184" s="167"/>
      <c r="D184" s="158" t="s">
        <v>206</v>
      </c>
      <c r="E184" s="168" t="s">
        <v>1</v>
      </c>
      <c r="F184" s="169" t="s">
        <v>288</v>
      </c>
      <c r="H184" s="170">
        <v>0.71399999999999997</v>
      </c>
      <c r="I184" s="171"/>
      <c r="L184" s="167"/>
      <c r="M184" s="172"/>
      <c r="N184" s="173"/>
      <c r="O184" s="173"/>
      <c r="P184" s="173"/>
      <c r="Q184" s="173"/>
      <c r="R184" s="173"/>
      <c r="S184" s="173"/>
      <c r="T184" s="174"/>
      <c r="AT184" s="168" t="s">
        <v>206</v>
      </c>
      <c r="AU184" s="168" t="s">
        <v>87</v>
      </c>
      <c r="AV184" s="13" t="s">
        <v>87</v>
      </c>
      <c r="AW184" s="13" t="s">
        <v>32</v>
      </c>
      <c r="AX184" s="13" t="s">
        <v>77</v>
      </c>
      <c r="AY184" s="168" t="s">
        <v>121</v>
      </c>
    </row>
    <row r="185" spans="1:65" s="14" customFormat="1" ht="11.25">
      <c r="B185" s="185"/>
      <c r="D185" s="158" t="s">
        <v>206</v>
      </c>
      <c r="E185" s="186" t="s">
        <v>1</v>
      </c>
      <c r="F185" s="187" t="s">
        <v>289</v>
      </c>
      <c r="H185" s="188">
        <v>0.71399999999999997</v>
      </c>
      <c r="I185" s="189"/>
      <c r="L185" s="185"/>
      <c r="M185" s="190"/>
      <c r="N185" s="191"/>
      <c r="O185" s="191"/>
      <c r="P185" s="191"/>
      <c r="Q185" s="191"/>
      <c r="R185" s="191"/>
      <c r="S185" s="191"/>
      <c r="T185" s="192"/>
      <c r="AT185" s="186" t="s">
        <v>206</v>
      </c>
      <c r="AU185" s="186" t="s">
        <v>87</v>
      </c>
      <c r="AV185" s="14" t="s">
        <v>140</v>
      </c>
      <c r="AW185" s="14" t="s">
        <v>32</v>
      </c>
      <c r="AX185" s="14" t="s">
        <v>85</v>
      </c>
      <c r="AY185" s="186" t="s">
        <v>121</v>
      </c>
    </row>
    <row r="186" spans="1:65" s="2" customFormat="1" ht="33" customHeight="1">
      <c r="A186" s="33"/>
      <c r="B186" s="144"/>
      <c r="C186" s="145" t="s">
        <v>290</v>
      </c>
      <c r="D186" s="145" t="s">
        <v>124</v>
      </c>
      <c r="E186" s="146" t="s">
        <v>291</v>
      </c>
      <c r="F186" s="147" t="s">
        <v>292</v>
      </c>
      <c r="G186" s="148" t="s">
        <v>214</v>
      </c>
      <c r="H186" s="149">
        <v>0.71399999999999997</v>
      </c>
      <c r="I186" s="150"/>
      <c r="J186" s="151">
        <f>ROUND(I186*H186,2)</f>
        <v>0</v>
      </c>
      <c r="K186" s="147" t="s">
        <v>128</v>
      </c>
      <c r="L186" s="34"/>
      <c r="M186" s="152" t="s">
        <v>1</v>
      </c>
      <c r="N186" s="153" t="s">
        <v>42</v>
      </c>
      <c r="O186" s="59"/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6" t="s">
        <v>140</v>
      </c>
      <c r="AT186" s="156" t="s">
        <v>124</v>
      </c>
      <c r="AU186" s="156" t="s">
        <v>87</v>
      </c>
      <c r="AY186" s="18" t="s">
        <v>121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8" t="s">
        <v>85</v>
      </c>
      <c r="BK186" s="157">
        <f>ROUND(I186*H186,2)</f>
        <v>0</v>
      </c>
      <c r="BL186" s="18" t="s">
        <v>140</v>
      </c>
      <c r="BM186" s="156" t="s">
        <v>293</v>
      </c>
    </row>
    <row r="187" spans="1:65" s="2" customFormat="1" ht="16.5" customHeight="1">
      <c r="A187" s="33"/>
      <c r="B187" s="144"/>
      <c r="C187" s="145" t="s">
        <v>294</v>
      </c>
      <c r="D187" s="145" t="s">
        <v>124</v>
      </c>
      <c r="E187" s="146" t="s">
        <v>295</v>
      </c>
      <c r="F187" s="147" t="s">
        <v>296</v>
      </c>
      <c r="G187" s="148" t="s">
        <v>235</v>
      </c>
      <c r="H187" s="149">
        <v>4.2000000000000003E-2</v>
      </c>
      <c r="I187" s="150"/>
      <c r="J187" s="151">
        <f>ROUND(I187*H187,2)</f>
        <v>0</v>
      </c>
      <c r="K187" s="147" t="s">
        <v>128</v>
      </c>
      <c r="L187" s="34"/>
      <c r="M187" s="152" t="s">
        <v>1</v>
      </c>
      <c r="N187" s="153" t="s">
        <v>42</v>
      </c>
      <c r="O187" s="59"/>
      <c r="P187" s="154">
        <f>O187*H187</f>
        <v>0</v>
      </c>
      <c r="Q187" s="154">
        <v>1.06277</v>
      </c>
      <c r="R187" s="154">
        <f>Q187*H187</f>
        <v>4.4636340000000004E-2</v>
      </c>
      <c r="S187" s="154">
        <v>0</v>
      </c>
      <c r="T187" s="15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6" t="s">
        <v>140</v>
      </c>
      <c r="AT187" s="156" t="s">
        <v>124</v>
      </c>
      <c r="AU187" s="156" t="s">
        <v>87</v>
      </c>
      <c r="AY187" s="18" t="s">
        <v>121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8" t="s">
        <v>85</v>
      </c>
      <c r="BK187" s="157">
        <f>ROUND(I187*H187,2)</f>
        <v>0</v>
      </c>
      <c r="BL187" s="18" t="s">
        <v>140</v>
      </c>
      <c r="BM187" s="156" t="s">
        <v>297</v>
      </c>
    </row>
    <row r="188" spans="1:65" s="13" customFormat="1" ht="11.25">
      <c r="B188" s="167"/>
      <c r="D188" s="158" t="s">
        <v>206</v>
      </c>
      <c r="E188" s="168" t="s">
        <v>1</v>
      </c>
      <c r="F188" s="169" t="s">
        <v>298</v>
      </c>
      <c r="H188" s="170">
        <v>4.2000000000000003E-2</v>
      </c>
      <c r="I188" s="171"/>
      <c r="L188" s="167"/>
      <c r="M188" s="172"/>
      <c r="N188" s="173"/>
      <c r="O188" s="173"/>
      <c r="P188" s="173"/>
      <c r="Q188" s="173"/>
      <c r="R188" s="173"/>
      <c r="S188" s="173"/>
      <c r="T188" s="174"/>
      <c r="AT188" s="168" t="s">
        <v>206</v>
      </c>
      <c r="AU188" s="168" t="s">
        <v>87</v>
      </c>
      <c r="AV188" s="13" t="s">
        <v>87</v>
      </c>
      <c r="AW188" s="13" t="s">
        <v>32</v>
      </c>
      <c r="AX188" s="13" t="s">
        <v>77</v>
      </c>
      <c r="AY188" s="168" t="s">
        <v>121</v>
      </c>
    </row>
    <row r="189" spans="1:65" s="14" customFormat="1" ht="11.25">
      <c r="B189" s="185"/>
      <c r="D189" s="158" t="s">
        <v>206</v>
      </c>
      <c r="E189" s="186" t="s">
        <v>1</v>
      </c>
      <c r="F189" s="187" t="s">
        <v>289</v>
      </c>
      <c r="H189" s="188">
        <v>4.2000000000000003E-2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206</v>
      </c>
      <c r="AU189" s="186" t="s">
        <v>87</v>
      </c>
      <c r="AV189" s="14" t="s">
        <v>140</v>
      </c>
      <c r="AW189" s="14" t="s">
        <v>32</v>
      </c>
      <c r="AX189" s="14" t="s">
        <v>85</v>
      </c>
      <c r="AY189" s="186" t="s">
        <v>121</v>
      </c>
    </row>
    <row r="190" spans="1:65" s="2" customFormat="1" ht="24.2" customHeight="1">
      <c r="A190" s="33"/>
      <c r="B190" s="144"/>
      <c r="C190" s="145" t="s">
        <v>7</v>
      </c>
      <c r="D190" s="145" t="s">
        <v>124</v>
      </c>
      <c r="E190" s="146" t="s">
        <v>299</v>
      </c>
      <c r="F190" s="147" t="s">
        <v>300</v>
      </c>
      <c r="G190" s="148" t="s">
        <v>214</v>
      </c>
      <c r="H190" s="149">
        <v>0.318</v>
      </c>
      <c r="I190" s="150"/>
      <c r="J190" s="151">
        <f>ROUND(I190*H190,2)</f>
        <v>0</v>
      </c>
      <c r="K190" s="147" t="s">
        <v>128</v>
      </c>
      <c r="L190" s="34"/>
      <c r="M190" s="152" t="s">
        <v>1</v>
      </c>
      <c r="N190" s="153" t="s">
        <v>42</v>
      </c>
      <c r="O190" s="59"/>
      <c r="P190" s="154">
        <f>O190*H190</f>
        <v>0</v>
      </c>
      <c r="Q190" s="154">
        <v>2.004</v>
      </c>
      <c r="R190" s="154">
        <f>Q190*H190</f>
        <v>0.63727200000000006</v>
      </c>
      <c r="S190" s="154">
        <v>0</v>
      </c>
      <c r="T190" s="15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6" t="s">
        <v>140</v>
      </c>
      <c r="AT190" s="156" t="s">
        <v>124</v>
      </c>
      <c r="AU190" s="156" t="s">
        <v>87</v>
      </c>
      <c r="AY190" s="18" t="s">
        <v>121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8" t="s">
        <v>85</v>
      </c>
      <c r="BK190" s="157">
        <f>ROUND(I190*H190,2)</f>
        <v>0</v>
      </c>
      <c r="BL190" s="18" t="s">
        <v>140</v>
      </c>
      <c r="BM190" s="156" t="s">
        <v>301</v>
      </c>
    </row>
    <row r="191" spans="1:65" s="13" customFormat="1" ht="11.25">
      <c r="B191" s="167"/>
      <c r="D191" s="158" t="s">
        <v>206</v>
      </c>
      <c r="E191" s="168" t="s">
        <v>1</v>
      </c>
      <c r="F191" s="169" t="s">
        <v>302</v>
      </c>
      <c r="H191" s="170">
        <v>0.318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206</v>
      </c>
      <c r="AU191" s="168" t="s">
        <v>87</v>
      </c>
      <c r="AV191" s="13" t="s">
        <v>87</v>
      </c>
      <c r="AW191" s="13" t="s">
        <v>32</v>
      </c>
      <c r="AX191" s="13" t="s">
        <v>85</v>
      </c>
      <c r="AY191" s="168" t="s">
        <v>121</v>
      </c>
    </row>
    <row r="192" spans="1:65" s="2" customFormat="1" ht="24.2" customHeight="1">
      <c r="A192" s="33"/>
      <c r="B192" s="144"/>
      <c r="C192" s="145" t="s">
        <v>303</v>
      </c>
      <c r="D192" s="145" t="s">
        <v>124</v>
      </c>
      <c r="E192" s="146" t="s">
        <v>304</v>
      </c>
      <c r="F192" s="147" t="s">
        <v>305</v>
      </c>
      <c r="G192" s="148" t="s">
        <v>204</v>
      </c>
      <c r="H192" s="149">
        <v>2</v>
      </c>
      <c r="I192" s="150"/>
      <c r="J192" s="151">
        <f>ROUND(I192*H192,2)</f>
        <v>0</v>
      </c>
      <c r="K192" s="147" t="s">
        <v>128</v>
      </c>
      <c r="L192" s="34"/>
      <c r="M192" s="152" t="s">
        <v>1</v>
      </c>
      <c r="N192" s="153" t="s">
        <v>42</v>
      </c>
      <c r="O192" s="59"/>
      <c r="P192" s="154">
        <f>O192*H192</f>
        <v>0</v>
      </c>
      <c r="Q192" s="154">
        <v>0.44169999999999998</v>
      </c>
      <c r="R192" s="154">
        <f>Q192*H192</f>
        <v>0.88339999999999996</v>
      </c>
      <c r="S192" s="154">
        <v>0</v>
      </c>
      <c r="T192" s="15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6" t="s">
        <v>140</v>
      </c>
      <c r="AT192" s="156" t="s">
        <v>124</v>
      </c>
      <c r="AU192" s="156" t="s">
        <v>87</v>
      </c>
      <c r="AY192" s="18" t="s">
        <v>121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8" t="s">
        <v>85</v>
      </c>
      <c r="BK192" s="157">
        <f>ROUND(I192*H192,2)</f>
        <v>0</v>
      </c>
      <c r="BL192" s="18" t="s">
        <v>140</v>
      </c>
      <c r="BM192" s="156" t="s">
        <v>306</v>
      </c>
    </row>
    <row r="193" spans="1:65" s="13" customFormat="1" ht="11.25">
      <c r="B193" s="167"/>
      <c r="D193" s="158" t="s">
        <v>206</v>
      </c>
      <c r="E193" s="168" t="s">
        <v>1</v>
      </c>
      <c r="F193" s="169" t="s">
        <v>307</v>
      </c>
      <c r="H193" s="170">
        <v>1</v>
      </c>
      <c r="I193" s="171"/>
      <c r="L193" s="167"/>
      <c r="M193" s="172"/>
      <c r="N193" s="173"/>
      <c r="O193" s="173"/>
      <c r="P193" s="173"/>
      <c r="Q193" s="173"/>
      <c r="R193" s="173"/>
      <c r="S193" s="173"/>
      <c r="T193" s="174"/>
      <c r="AT193" s="168" t="s">
        <v>206</v>
      </c>
      <c r="AU193" s="168" t="s">
        <v>87</v>
      </c>
      <c r="AV193" s="13" t="s">
        <v>87</v>
      </c>
      <c r="AW193" s="13" t="s">
        <v>32</v>
      </c>
      <c r="AX193" s="13" t="s">
        <v>77</v>
      </c>
      <c r="AY193" s="168" t="s">
        <v>121</v>
      </c>
    </row>
    <row r="194" spans="1:65" s="13" customFormat="1" ht="11.25">
      <c r="B194" s="167"/>
      <c r="D194" s="158" t="s">
        <v>206</v>
      </c>
      <c r="E194" s="168" t="s">
        <v>1</v>
      </c>
      <c r="F194" s="169" t="s">
        <v>308</v>
      </c>
      <c r="H194" s="170">
        <v>1</v>
      </c>
      <c r="I194" s="171"/>
      <c r="L194" s="167"/>
      <c r="M194" s="172"/>
      <c r="N194" s="173"/>
      <c r="O194" s="173"/>
      <c r="P194" s="173"/>
      <c r="Q194" s="173"/>
      <c r="R194" s="173"/>
      <c r="S194" s="173"/>
      <c r="T194" s="174"/>
      <c r="AT194" s="168" t="s">
        <v>206</v>
      </c>
      <c r="AU194" s="168" t="s">
        <v>87</v>
      </c>
      <c r="AV194" s="13" t="s">
        <v>87</v>
      </c>
      <c r="AW194" s="13" t="s">
        <v>32</v>
      </c>
      <c r="AX194" s="13" t="s">
        <v>77</v>
      </c>
      <c r="AY194" s="168" t="s">
        <v>121</v>
      </c>
    </row>
    <row r="195" spans="1:65" s="14" customFormat="1" ht="11.25">
      <c r="B195" s="185"/>
      <c r="D195" s="158" t="s">
        <v>206</v>
      </c>
      <c r="E195" s="186" t="s">
        <v>1</v>
      </c>
      <c r="F195" s="187" t="s">
        <v>289</v>
      </c>
      <c r="H195" s="188">
        <v>2</v>
      </c>
      <c r="I195" s="189"/>
      <c r="L195" s="185"/>
      <c r="M195" s="190"/>
      <c r="N195" s="191"/>
      <c r="O195" s="191"/>
      <c r="P195" s="191"/>
      <c r="Q195" s="191"/>
      <c r="R195" s="191"/>
      <c r="S195" s="191"/>
      <c r="T195" s="192"/>
      <c r="AT195" s="186" t="s">
        <v>206</v>
      </c>
      <c r="AU195" s="186" t="s">
        <v>87</v>
      </c>
      <c r="AV195" s="14" t="s">
        <v>140</v>
      </c>
      <c r="AW195" s="14" t="s">
        <v>32</v>
      </c>
      <c r="AX195" s="14" t="s">
        <v>85</v>
      </c>
      <c r="AY195" s="186" t="s">
        <v>121</v>
      </c>
    </row>
    <row r="196" spans="1:65" s="2" customFormat="1" ht="37.9" customHeight="1">
      <c r="A196" s="33"/>
      <c r="B196" s="144"/>
      <c r="C196" s="175" t="s">
        <v>309</v>
      </c>
      <c r="D196" s="175" t="s">
        <v>275</v>
      </c>
      <c r="E196" s="176" t="s">
        <v>310</v>
      </c>
      <c r="F196" s="177" t="s">
        <v>311</v>
      </c>
      <c r="G196" s="178" t="s">
        <v>204</v>
      </c>
      <c r="H196" s="179">
        <v>2</v>
      </c>
      <c r="I196" s="180"/>
      <c r="J196" s="181">
        <f>ROUND(I196*H196,2)</f>
        <v>0</v>
      </c>
      <c r="K196" s="177" t="s">
        <v>1</v>
      </c>
      <c r="L196" s="182"/>
      <c r="M196" s="183" t="s">
        <v>1</v>
      </c>
      <c r="N196" s="184" t="s">
        <v>42</v>
      </c>
      <c r="O196" s="59"/>
      <c r="P196" s="154">
        <f>O196*H196</f>
        <v>0</v>
      </c>
      <c r="Q196" s="154">
        <v>1.521E-2</v>
      </c>
      <c r="R196" s="154">
        <f>Q196*H196</f>
        <v>3.0419999999999999E-2</v>
      </c>
      <c r="S196" s="154">
        <v>0</v>
      </c>
      <c r="T196" s="15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6" t="s">
        <v>163</v>
      </c>
      <c r="AT196" s="156" t="s">
        <v>275</v>
      </c>
      <c r="AU196" s="156" t="s">
        <v>87</v>
      </c>
      <c r="AY196" s="18" t="s">
        <v>121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8" t="s">
        <v>85</v>
      </c>
      <c r="BK196" s="157">
        <f>ROUND(I196*H196,2)</f>
        <v>0</v>
      </c>
      <c r="BL196" s="18" t="s">
        <v>140</v>
      </c>
      <c r="BM196" s="156" t="s">
        <v>312</v>
      </c>
    </row>
    <row r="197" spans="1:65" s="13" customFormat="1" ht="11.25">
      <c r="B197" s="167"/>
      <c r="D197" s="158" t="s">
        <v>206</v>
      </c>
      <c r="E197" s="168" t="s">
        <v>1</v>
      </c>
      <c r="F197" s="169" t="s">
        <v>307</v>
      </c>
      <c r="H197" s="170">
        <v>1</v>
      </c>
      <c r="I197" s="171"/>
      <c r="L197" s="167"/>
      <c r="M197" s="172"/>
      <c r="N197" s="173"/>
      <c r="O197" s="173"/>
      <c r="P197" s="173"/>
      <c r="Q197" s="173"/>
      <c r="R197" s="173"/>
      <c r="S197" s="173"/>
      <c r="T197" s="174"/>
      <c r="AT197" s="168" t="s">
        <v>206</v>
      </c>
      <c r="AU197" s="168" t="s">
        <v>87</v>
      </c>
      <c r="AV197" s="13" t="s">
        <v>87</v>
      </c>
      <c r="AW197" s="13" t="s">
        <v>32</v>
      </c>
      <c r="AX197" s="13" t="s">
        <v>77</v>
      </c>
      <c r="AY197" s="168" t="s">
        <v>121</v>
      </c>
    </row>
    <row r="198" spans="1:65" s="13" customFormat="1" ht="11.25">
      <c r="B198" s="167"/>
      <c r="D198" s="158" t="s">
        <v>206</v>
      </c>
      <c r="E198" s="168" t="s">
        <v>1</v>
      </c>
      <c r="F198" s="169" t="s">
        <v>308</v>
      </c>
      <c r="H198" s="170">
        <v>1</v>
      </c>
      <c r="I198" s="171"/>
      <c r="L198" s="167"/>
      <c r="M198" s="172"/>
      <c r="N198" s="173"/>
      <c r="O198" s="173"/>
      <c r="P198" s="173"/>
      <c r="Q198" s="173"/>
      <c r="R198" s="173"/>
      <c r="S198" s="173"/>
      <c r="T198" s="174"/>
      <c r="AT198" s="168" t="s">
        <v>206</v>
      </c>
      <c r="AU198" s="168" t="s">
        <v>87</v>
      </c>
      <c r="AV198" s="13" t="s">
        <v>87</v>
      </c>
      <c r="AW198" s="13" t="s">
        <v>32</v>
      </c>
      <c r="AX198" s="13" t="s">
        <v>77</v>
      </c>
      <c r="AY198" s="168" t="s">
        <v>121</v>
      </c>
    </row>
    <row r="199" spans="1:65" s="14" customFormat="1" ht="11.25">
      <c r="B199" s="185"/>
      <c r="D199" s="158" t="s">
        <v>206</v>
      </c>
      <c r="E199" s="186" t="s">
        <v>1</v>
      </c>
      <c r="F199" s="187" t="s">
        <v>289</v>
      </c>
      <c r="H199" s="188">
        <v>2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206</v>
      </c>
      <c r="AU199" s="186" t="s">
        <v>87</v>
      </c>
      <c r="AV199" s="14" t="s">
        <v>140</v>
      </c>
      <c r="AW199" s="14" t="s">
        <v>32</v>
      </c>
      <c r="AX199" s="14" t="s">
        <v>85</v>
      </c>
      <c r="AY199" s="186" t="s">
        <v>121</v>
      </c>
    </row>
    <row r="200" spans="1:65" s="12" customFormat="1" ht="22.9" customHeight="1">
      <c r="B200" s="131"/>
      <c r="D200" s="132" t="s">
        <v>76</v>
      </c>
      <c r="E200" s="142" t="s">
        <v>313</v>
      </c>
      <c r="F200" s="142" t="s">
        <v>314</v>
      </c>
      <c r="I200" s="134"/>
      <c r="J200" s="143">
        <f>BK200</f>
        <v>0</v>
      </c>
      <c r="L200" s="131"/>
      <c r="M200" s="136"/>
      <c r="N200" s="137"/>
      <c r="O200" s="137"/>
      <c r="P200" s="138">
        <f>SUM(P201:P211)</f>
        <v>0</v>
      </c>
      <c r="Q200" s="137"/>
      <c r="R200" s="138">
        <f>SUM(R201:R211)</f>
        <v>4.2512679999999996</v>
      </c>
      <c r="S200" s="137"/>
      <c r="T200" s="139">
        <f>SUM(T201:T211)</f>
        <v>0</v>
      </c>
      <c r="AR200" s="132" t="s">
        <v>85</v>
      </c>
      <c r="AT200" s="140" t="s">
        <v>76</v>
      </c>
      <c r="AU200" s="140" t="s">
        <v>85</v>
      </c>
      <c r="AY200" s="132" t="s">
        <v>121</v>
      </c>
      <c r="BK200" s="141">
        <f>SUM(BK201:BK211)</f>
        <v>0</v>
      </c>
    </row>
    <row r="201" spans="1:65" s="2" customFormat="1" ht="24.2" customHeight="1">
      <c r="A201" s="33"/>
      <c r="B201" s="144"/>
      <c r="C201" s="145" t="s">
        <v>315</v>
      </c>
      <c r="D201" s="145" t="s">
        <v>124</v>
      </c>
      <c r="E201" s="146" t="s">
        <v>316</v>
      </c>
      <c r="F201" s="147" t="s">
        <v>317</v>
      </c>
      <c r="G201" s="148" t="s">
        <v>223</v>
      </c>
      <c r="H201" s="149">
        <v>105.6</v>
      </c>
      <c r="I201" s="150"/>
      <c r="J201" s="151">
        <f>ROUND(I201*H201,2)</f>
        <v>0</v>
      </c>
      <c r="K201" s="147" t="s">
        <v>128</v>
      </c>
      <c r="L201" s="34"/>
      <c r="M201" s="152" t="s">
        <v>1</v>
      </c>
      <c r="N201" s="153" t="s">
        <v>42</v>
      </c>
      <c r="O201" s="59"/>
      <c r="P201" s="154">
        <f>O201*H201</f>
        <v>0</v>
      </c>
      <c r="Q201" s="154">
        <v>7.3499999999999998E-3</v>
      </c>
      <c r="R201" s="154">
        <f>Q201*H201</f>
        <v>0.77615999999999996</v>
      </c>
      <c r="S201" s="154">
        <v>0</v>
      </c>
      <c r="T201" s="15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6" t="s">
        <v>140</v>
      </c>
      <c r="AT201" s="156" t="s">
        <v>124</v>
      </c>
      <c r="AU201" s="156" t="s">
        <v>87</v>
      </c>
      <c r="AY201" s="18" t="s">
        <v>121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8" t="s">
        <v>85</v>
      </c>
      <c r="BK201" s="157">
        <f>ROUND(I201*H201,2)</f>
        <v>0</v>
      </c>
      <c r="BL201" s="18" t="s">
        <v>140</v>
      </c>
      <c r="BM201" s="156" t="s">
        <v>318</v>
      </c>
    </row>
    <row r="202" spans="1:65" s="13" customFormat="1" ht="11.25">
      <c r="B202" s="167"/>
      <c r="D202" s="158" t="s">
        <v>206</v>
      </c>
      <c r="E202" s="168" t="s">
        <v>1</v>
      </c>
      <c r="F202" s="169" t="s">
        <v>319</v>
      </c>
      <c r="H202" s="170">
        <v>44.8</v>
      </c>
      <c r="I202" s="171"/>
      <c r="L202" s="167"/>
      <c r="M202" s="172"/>
      <c r="N202" s="173"/>
      <c r="O202" s="173"/>
      <c r="P202" s="173"/>
      <c r="Q202" s="173"/>
      <c r="R202" s="173"/>
      <c r="S202" s="173"/>
      <c r="T202" s="174"/>
      <c r="AT202" s="168" t="s">
        <v>206</v>
      </c>
      <c r="AU202" s="168" t="s">
        <v>87</v>
      </c>
      <c r="AV202" s="13" t="s">
        <v>87</v>
      </c>
      <c r="AW202" s="13" t="s">
        <v>32</v>
      </c>
      <c r="AX202" s="13" t="s">
        <v>77</v>
      </c>
      <c r="AY202" s="168" t="s">
        <v>121</v>
      </c>
    </row>
    <row r="203" spans="1:65" s="13" customFormat="1" ht="11.25">
      <c r="B203" s="167"/>
      <c r="D203" s="158" t="s">
        <v>206</v>
      </c>
      <c r="E203" s="168" t="s">
        <v>1</v>
      </c>
      <c r="F203" s="169" t="s">
        <v>320</v>
      </c>
      <c r="H203" s="170">
        <v>27.9</v>
      </c>
      <c r="I203" s="171"/>
      <c r="L203" s="167"/>
      <c r="M203" s="172"/>
      <c r="N203" s="173"/>
      <c r="O203" s="173"/>
      <c r="P203" s="173"/>
      <c r="Q203" s="173"/>
      <c r="R203" s="173"/>
      <c r="S203" s="173"/>
      <c r="T203" s="174"/>
      <c r="AT203" s="168" t="s">
        <v>206</v>
      </c>
      <c r="AU203" s="168" t="s">
        <v>87</v>
      </c>
      <c r="AV203" s="13" t="s">
        <v>87</v>
      </c>
      <c r="AW203" s="13" t="s">
        <v>32</v>
      </c>
      <c r="AX203" s="13" t="s">
        <v>77</v>
      </c>
      <c r="AY203" s="168" t="s">
        <v>121</v>
      </c>
    </row>
    <row r="204" spans="1:65" s="13" customFormat="1" ht="11.25">
      <c r="B204" s="167"/>
      <c r="D204" s="158" t="s">
        <v>206</v>
      </c>
      <c r="E204" s="168" t="s">
        <v>1</v>
      </c>
      <c r="F204" s="169" t="s">
        <v>321</v>
      </c>
      <c r="H204" s="170">
        <v>32.9</v>
      </c>
      <c r="I204" s="171"/>
      <c r="L204" s="167"/>
      <c r="M204" s="172"/>
      <c r="N204" s="173"/>
      <c r="O204" s="173"/>
      <c r="P204" s="173"/>
      <c r="Q204" s="173"/>
      <c r="R204" s="173"/>
      <c r="S204" s="173"/>
      <c r="T204" s="174"/>
      <c r="AT204" s="168" t="s">
        <v>206</v>
      </c>
      <c r="AU204" s="168" t="s">
        <v>87</v>
      </c>
      <c r="AV204" s="13" t="s">
        <v>87</v>
      </c>
      <c r="AW204" s="13" t="s">
        <v>32</v>
      </c>
      <c r="AX204" s="13" t="s">
        <v>77</v>
      </c>
      <c r="AY204" s="168" t="s">
        <v>121</v>
      </c>
    </row>
    <row r="205" spans="1:65" s="14" customFormat="1" ht="11.25">
      <c r="B205" s="185"/>
      <c r="D205" s="158" t="s">
        <v>206</v>
      </c>
      <c r="E205" s="186" t="s">
        <v>1</v>
      </c>
      <c r="F205" s="187" t="s">
        <v>289</v>
      </c>
      <c r="H205" s="188">
        <v>105.6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206</v>
      </c>
      <c r="AU205" s="186" t="s">
        <v>87</v>
      </c>
      <c r="AV205" s="14" t="s">
        <v>140</v>
      </c>
      <c r="AW205" s="14" t="s">
        <v>32</v>
      </c>
      <c r="AX205" s="14" t="s">
        <v>85</v>
      </c>
      <c r="AY205" s="186" t="s">
        <v>121</v>
      </c>
    </row>
    <row r="206" spans="1:65" s="2" customFormat="1" ht="24.2" customHeight="1">
      <c r="A206" s="33"/>
      <c r="B206" s="144"/>
      <c r="C206" s="145" t="s">
        <v>322</v>
      </c>
      <c r="D206" s="145" t="s">
        <v>124</v>
      </c>
      <c r="E206" s="146" t="s">
        <v>323</v>
      </c>
      <c r="F206" s="147" t="s">
        <v>324</v>
      </c>
      <c r="G206" s="148" t="s">
        <v>223</v>
      </c>
      <c r="H206" s="149">
        <v>105.6</v>
      </c>
      <c r="I206" s="150"/>
      <c r="J206" s="151">
        <f>ROUND(I206*H206,2)</f>
        <v>0</v>
      </c>
      <c r="K206" s="147" t="s">
        <v>128</v>
      </c>
      <c r="L206" s="34"/>
      <c r="M206" s="152" t="s">
        <v>1</v>
      </c>
      <c r="N206" s="153" t="s">
        <v>42</v>
      </c>
      <c r="O206" s="59"/>
      <c r="P206" s="154">
        <f>O206*H206</f>
        <v>0</v>
      </c>
      <c r="Q206" s="154">
        <v>1.8380000000000001E-2</v>
      </c>
      <c r="R206" s="154">
        <f>Q206*H206</f>
        <v>1.940928</v>
      </c>
      <c r="S206" s="154">
        <v>0</v>
      </c>
      <c r="T206" s="15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6" t="s">
        <v>140</v>
      </c>
      <c r="AT206" s="156" t="s">
        <v>124</v>
      </c>
      <c r="AU206" s="156" t="s">
        <v>87</v>
      </c>
      <c r="AY206" s="18" t="s">
        <v>121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8" t="s">
        <v>85</v>
      </c>
      <c r="BK206" s="157">
        <f>ROUND(I206*H206,2)</f>
        <v>0</v>
      </c>
      <c r="BL206" s="18" t="s">
        <v>140</v>
      </c>
      <c r="BM206" s="156" t="s">
        <v>325</v>
      </c>
    </row>
    <row r="207" spans="1:65" s="2" customFormat="1" ht="24.2" customHeight="1">
      <c r="A207" s="33"/>
      <c r="B207" s="144"/>
      <c r="C207" s="145" t="s">
        <v>326</v>
      </c>
      <c r="D207" s="145" t="s">
        <v>124</v>
      </c>
      <c r="E207" s="146" t="s">
        <v>327</v>
      </c>
      <c r="F207" s="147" t="s">
        <v>328</v>
      </c>
      <c r="G207" s="148" t="s">
        <v>223</v>
      </c>
      <c r="H207" s="149">
        <v>194.2</v>
      </c>
      <c r="I207" s="150"/>
      <c r="J207" s="151">
        <f>ROUND(I207*H207,2)</f>
        <v>0</v>
      </c>
      <c r="K207" s="147" t="s">
        <v>128</v>
      </c>
      <c r="L207" s="34"/>
      <c r="M207" s="152" t="s">
        <v>1</v>
      </c>
      <c r="N207" s="153" t="s">
        <v>42</v>
      </c>
      <c r="O207" s="59"/>
      <c r="P207" s="154">
        <f>O207*H207</f>
        <v>0</v>
      </c>
      <c r="Q207" s="154">
        <v>7.9000000000000008E-3</v>
      </c>
      <c r="R207" s="154">
        <f>Q207*H207</f>
        <v>1.5341800000000001</v>
      </c>
      <c r="S207" s="154">
        <v>0</v>
      </c>
      <c r="T207" s="15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6" t="s">
        <v>140</v>
      </c>
      <c r="AT207" s="156" t="s">
        <v>124</v>
      </c>
      <c r="AU207" s="156" t="s">
        <v>87</v>
      </c>
      <c r="AY207" s="18" t="s">
        <v>121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8" t="s">
        <v>85</v>
      </c>
      <c r="BK207" s="157">
        <f>ROUND(I207*H207,2)</f>
        <v>0</v>
      </c>
      <c r="BL207" s="18" t="s">
        <v>140</v>
      </c>
      <c r="BM207" s="156" t="s">
        <v>329</v>
      </c>
    </row>
    <row r="208" spans="1:65" s="13" customFormat="1" ht="11.25">
      <c r="B208" s="167"/>
      <c r="D208" s="158" t="s">
        <v>206</v>
      </c>
      <c r="E208" s="168" t="s">
        <v>1</v>
      </c>
      <c r="F208" s="169" t="s">
        <v>330</v>
      </c>
      <c r="H208" s="170">
        <v>105.6</v>
      </c>
      <c r="I208" s="171"/>
      <c r="L208" s="167"/>
      <c r="M208" s="172"/>
      <c r="N208" s="173"/>
      <c r="O208" s="173"/>
      <c r="P208" s="173"/>
      <c r="Q208" s="173"/>
      <c r="R208" s="173"/>
      <c r="S208" s="173"/>
      <c r="T208" s="174"/>
      <c r="AT208" s="168" t="s">
        <v>206</v>
      </c>
      <c r="AU208" s="168" t="s">
        <v>87</v>
      </c>
      <c r="AV208" s="13" t="s">
        <v>87</v>
      </c>
      <c r="AW208" s="13" t="s">
        <v>32</v>
      </c>
      <c r="AX208" s="13" t="s">
        <v>77</v>
      </c>
      <c r="AY208" s="168" t="s">
        <v>121</v>
      </c>
    </row>
    <row r="209" spans="1:65" s="13" customFormat="1" ht="11.25">
      <c r="B209" s="167"/>
      <c r="D209" s="158" t="s">
        <v>206</v>
      </c>
      <c r="E209" s="168" t="s">
        <v>1</v>
      </c>
      <c r="F209" s="169" t="s">
        <v>331</v>
      </c>
      <c r="H209" s="170">
        <v>88.6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206</v>
      </c>
      <c r="AU209" s="168" t="s">
        <v>87</v>
      </c>
      <c r="AV209" s="13" t="s">
        <v>87</v>
      </c>
      <c r="AW209" s="13" t="s">
        <v>32</v>
      </c>
      <c r="AX209" s="13" t="s">
        <v>77</v>
      </c>
      <c r="AY209" s="168" t="s">
        <v>121</v>
      </c>
    </row>
    <row r="210" spans="1:65" s="14" customFormat="1" ht="11.25">
      <c r="B210" s="185"/>
      <c r="D210" s="158" t="s">
        <v>206</v>
      </c>
      <c r="E210" s="186" t="s">
        <v>1</v>
      </c>
      <c r="F210" s="187" t="s">
        <v>289</v>
      </c>
      <c r="H210" s="188">
        <v>194.2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206</v>
      </c>
      <c r="AU210" s="186" t="s">
        <v>87</v>
      </c>
      <c r="AV210" s="14" t="s">
        <v>140</v>
      </c>
      <c r="AW210" s="14" t="s">
        <v>32</v>
      </c>
      <c r="AX210" s="14" t="s">
        <v>85</v>
      </c>
      <c r="AY210" s="186" t="s">
        <v>121</v>
      </c>
    </row>
    <row r="211" spans="1:65" s="2" customFormat="1" ht="24.2" customHeight="1">
      <c r="A211" s="33"/>
      <c r="B211" s="144"/>
      <c r="C211" s="145" t="s">
        <v>332</v>
      </c>
      <c r="D211" s="145" t="s">
        <v>124</v>
      </c>
      <c r="E211" s="146" t="s">
        <v>333</v>
      </c>
      <c r="F211" s="147" t="s">
        <v>334</v>
      </c>
      <c r="G211" s="148" t="s">
        <v>223</v>
      </c>
      <c r="H211" s="149">
        <v>105.6</v>
      </c>
      <c r="I211" s="150"/>
      <c r="J211" s="151">
        <f>ROUND(I211*H211,2)</f>
        <v>0</v>
      </c>
      <c r="K211" s="147" t="s">
        <v>1</v>
      </c>
      <c r="L211" s="34"/>
      <c r="M211" s="152" t="s">
        <v>1</v>
      </c>
      <c r="N211" s="153" t="s">
        <v>42</v>
      </c>
      <c r="O211" s="59"/>
      <c r="P211" s="154">
        <f>O211*H211</f>
        <v>0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6" t="s">
        <v>140</v>
      </c>
      <c r="AT211" s="156" t="s">
        <v>124</v>
      </c>
      <c r="AU211" s="156" t="s">
        <v>87</v>
      </c>
      <c r="AY211" s="18" t="s">
        <v>121</v>
      </c>
      <c r="BE211" s="157">
        <f>IF(N211="základní",J211,0)</f>
        <v>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8" t="s">
        <v>85</v>
      </c>
      <c r="BK211" s="157">
        <f>ROUND(I211*H211,2)</f>
        <v>0</v>
      </c>
      <c r="BL211" s="18" t="s">
        <v>140</v>
      </c>
      <c r="BM211" s="156" t="s">
        <v>335</v>
      </c>
    </row>
    <row r="212" spans="1:65" s="12" customFormat="1" ht="22.9" customHeight="1">
      <c r="B212" s="131"/>
      <c r="D212" s="132" t="s">
        <v>76</v>
      </c>
      <c r="E212" s="142" t="s">
        <v>238</v>
      </c>
      <c r="F212" s="142" t="s">
        <v>336</v>
      </c>
      <c r="I212" s="134"/>
      <c r="J212" s="143">
        <f>BK212</f>
        <v>0</v>
      </c>
      <c r="L212" s="131"/>
      <c r="M212" s="136"/>
      <c r="N212" s="137"/>
      <c r="O212" s="137"/>
      <c r="P212" s="138">
        <f>SUM(P213:P220)</f>
        <v>0</v>
      </c>
      <c r="Q212" s="137"/>
      <c r="R212" s="138">
        <f>SUM(R213:R220)</f>
        <v>3.2960000000000003E-2</v>
      </c>
      <c r="S212" s="137"/>
      <c r="T212" s="139">
        <f>SUM(T213:T220)</f>
        <v>0</v>
      </c>
      <c r="AR212" s="132" t="s">
        <v>85</v>
      </c>
      <c r="AT212" s="140" t="s">
        <v>76</v>
      </c>
      <c r="AU212" s="140" t="s">
        <v>85</v>
      </c>
      <c r="AY212" s="132" t="s">
        <v>121</v>
      </c>
      <c r="BK212" s="141">
        <f>SUM(BK213:BK220)</f>
        <v>0</v>
      </c>
    </row>
    <row r="213" spans="1:65" s="2" customFormat="1" ht="24.2" customHeight="1">
      <c r="A213" s="33"/>
      <c r="B213" s="144"/>
      <c r="C213" s="145" t="s">
        <v>337</v>
      </c>
      <c r="D213" s="145" t="s">
        <v>124</v>
      </c>
      <c r="E213" s="146" t="s">
        <v>338</v>
      </c>
      <c r="F213" s="147" t="s">
        <v>339</v>
      </c>
      <c r="G213" s="148" t="s">
        <v>223</v>
      </c>
      <c r="H213" s="149">
        <v>215</v>
      </c>
      <c r="I213" s="150"/>
      <c r="J213" s="151">
        <f>ROUND(I213*H213,2)</f>
        <v>0</v>
      </c>
      <c r="K213" s="147" t="s">
        <v>128</v>
      </c>
      <c r="L213" s="34"/>
      <c r="M213" s="152" t="s">
        <v>1</v>
      </c>
      <c r="N213" s="153" t="s">
        <v>42</v>
      </c>
      <c r="O213" s="59"/>
      <c r="P213" s="154">
        <f>O213*H213</f>
        <v>0</v>
      </c>
      <c r="Q213" s="154">
        <v>4.0000000000000003E-5</v>
      </c>
      <c r="R213" s="154">
        <f>Q213*H213</f>
        <v>8.6E-3</v>
      </c>
      <c r="S213" s="154">
        <v>0</v>
      </c>
      <c r="T213" s="15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6" t="s">
        <v>140</v>
      </c>
      <c r="AT213" s="156" t="s">
        <v>124</v>
      </c>
      <c r="AU213" s="156" t="s">
        <v>87</v>
      </c>
      <c r="AY213" s="18" t="s">
        <v>121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8" t="s">
        <v>85</v>
      </c>
      <c r="BK213" s="157">
        <f>ROUND(I213*H213,2)</f>
        <v>0</v>
      </c>
      <c r="BL213" s="18" t="s">
        <v>140</v>
      </c>
      <c r="BM213" s="156" t="s">
        <v>340</v>
      </c>
    </row>
    <row r="214" spans="1:65" s="13" customFormat="1" ht="22.5">
      <c r="B214" s="167"/>
      <c r="D214" s="158" t="s">
        <v>206</v>
      </c>
      <c r="E214" s="168" t="s">
        <v>1</v>
      </c>
      <c r="F214" s="169" t="s">
        <v>341</v>
      </c>
      <c r="H214" s="170">
        <v>155</v>
      </c>
      <c r="I214" s="171"/>
      <c r="L214" s="167"/>
      <c r="M214" s="172"/>
      <c r="N214" s="173"/>
      <c r="O214" s="173"/>
      <c r="P214" s="173"/>
      <c r="Q214" s="173"/>
      <c r="R214" s="173"/>
      <c r="S214" s="173"/>
      <c r="T214" s="174"/>
      <c r="AT214" s="168" t="s">
        <v>206</v>
      </c>
      <c r="AU214" s="168" t="s">
        <v>87</v>
      </c>
      <c r="AV214" s="13" t="s">
        <v>87</v>
      </c>
      <c r="AW214" s="13" t="s">
        <v>32</v>
      </c>
      <c r="AX214" s="13" t="s">
        <v>77</v>
      </c>
      <c r="AY214" s="168" t="s">
        <v>121</v>
      </c>
    </row>
    <row r="215" spans="1:65" s="13" customFormat="1" ht="11.25">
      <c r="B215" s="167"/>
      <c r="D215" s="158" t="s">
        <v>206</v>
      </c>
      <c r="E215" s="168" t="s">
        <v>1</v>
      </c>
      <c r="F215" s="169" t="s">
        <v>342</v>
      </c>
      <c r="H215" s="170">
        <v>60</v>
      </c>
      <c r="I215" s="171"/>
      <c r="L215" s="167"/>
      <c r="M215" s="172"/>
      <c r="N215" s="173"/>
      <c r="O215" s="173"/>
      <c r="P215" s="173"/>
      <c r="Q215" s="173"/>
      <c r="R215" s="173"/>
      <c r="S215" s="173"/>
      <c r="T215" s="174"/>
      <c r="AT215" s="168" t="s">
        <v>206</v>
      </c>
      <c r="AU215" s="168" t="s">
        <v>87</v>
      </c>
      <c r="AV215" s="13" t="s">
        <v>87</v>
      </c>
      <c r="AW215" s="13" t="s">
        <v>32</v>
      </c>
      <c r="AX215" s="13" t="s">
        <v>77</v>
      </c>
      <c r="AY215" s="168" t="s">
        <v>121</v>
      </c>
    </row>
    <row r="216" spans="1:65" s="14" customFormat="1" ht="11.25">
      <c r="B216" s="185"/>
      <c r="D216" s="158" t="s">
        <v>206</v>
      </c>
      <c r="E216" s="186" t="s">
        <v>1</v>
      </c>
      <c r="F216" s="187" t="s">
        <v>289</v>
      </c>
      <c r="H216" s="188">
        <v>215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206</v>
      </c>
      <c r="AU216" s="186" t="s">
        <v>87</v>
      </c>
      <c r="AV216" s="14" t="s">
        <v>140</v>
      </c>
      <c r="AW216" s="14" t="s">
        <v>32</v>
      </c>
      <c r="AX216" s="14" t="s">
        <v>85</v>
      </c>
      <c r="AY216" s="186" t="s">
        <v>121</v>
      </c>
    </row>
    <row r="217" spans="1:65" s="2" customFormat="1" ht="16.5" customHeight="1">
      <c r="A217" s="33"/>
      <c r="B217" s="144"/>
      <c r="C217" s="145" t="s">
        <v>343</v>
      </c>
      <c r="D217" s="145" t="s">
        <v>124</v>
      </c>
      <c r="E217" s="146" t="s">
        <v>344</v>
      </c>
      <c r="F217" s="147" t="s">
        <v>345</v>
      </c>
      <c r="G217" s="148" t="s">
        <v>223</v>
      </c>
      <c r="H217" s="149">
        <v>200</v>
      </c>
      <c r="I217" s="150"/>
      <c r="J217" s="151">
        <f>ROUND(I217*H217,2)</f>
        <v>0</v>
      </c>
      <c r="K217" s="147" t="s">
        <v>128</v>
      </c>
      <c r="L217" s="34"/>
      <c r="M217" s="152" t="s">
        <v>1</v>
      </c>
      <c r="N217" s="153" t="s">
        <v>42</v>
      </c>
      <c r="O217" s="59"/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6" t="s">
        <v>140</v>
      </c>
      <c r="AT217" s="156" t="s">
        <v>124</v>
      </c>
      <c r="AU217" s="156" t="s">
        <v>87</v>
      </c>
      <c r="AY217" s="18" t="s">
        <v>121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8" t="s">
        <v>85</v>
      </c>
      <c r="BK217" s="157">
        <f>ROUND(I217*H217,2)</f>
        <v>0</v>
      </c>
      <c r="BL217" s="18" t="s">
        <v>140</v>
      </c>
      <c r="BM217" s="156" t="s">
        <v>346</v>
      </c>
    </row>
    <row r="218" spans="1:65" s="13" customFormat="1" ht="11.25">
      <c r="B218" s="167"/>
      <c r="D218" s="158" t="s">
        <v>206</v>
      </c>
      <c r="E218" s="168" t="s">
        <v>1</v>
      </c>
      <c r="F218" s="169" t="s">
        <v>347</v>
      </c>
      <c r="H218" s="170">
        <v>200</v>
      </c>
      <c r="I218" s="171"/>
      <c r="L218" s="167"/>
      <c r="M218" s="172"/>
      <c r="N218" s="173"/>
      <c r="O218" s="173"/>
      <c r="P218" s="173"/>
      <c r="Q218" s="173"/>
      <c r="R218" s="173"/>
      <c r="S218" s="173"/>
      <c r="T218" s="174"/>
      <c r="AT218" s="168" t="s">
        <v>206</v>
      </c>
      <c r="AU218" s="168" t="s">
        <v>87</v>
      </c>
      <c r="AV218" s="13" t="s">
        <v>87</v>
      </c>
      <c r="AW218" s="13" t="s">
        <v>32</v>
      </c>
      <c r="AX218" s="13" t="s">
        <v>85</v>
      </c>
      <c r="AY218" s="168" t="s">
        <v>121</v>
      </c>
    </row>
    <row r="219" spans="1:65" s="2" customFormat="1" ht="16.5" customHeight="1">
      <c r="A219" s="33"/>
      <c r="B219" s="144"/>
      <c r="C219" s="145" t="s">
        <v>348</v>
      </c>
      <c r="D219" s="145" t="s">
        <v>124</v>
      </c>
      <c r="E219" s="146" t="s">
        <v>349</v>
      </c>
      <c r="F219" s="147" t="s">
        <v>350</v>
      </c>
      <c r="G219" s="148" t="s">
        <v>204</v>
      </c>
      <c r="H219" s="149">
        <v>2</v>
      </c>
      <c r="I219" s="150"/>
      <c r="J219" s="151">
        <f>ROUND(I219*H219,2)</f>
        <v>0</v>
      </c>
      <c r="K219" s="147" t="s">
        <v>128</v>
      </c>
      <c r="L219" s="34"/>
      <c r="M219" s="152" t="s">
        <v>1</v>
      </c>
      <c r="N219" s="153" t="s">
        <v>42</v>
      </c>
      <c r="O219" s="59"/>
      <c r="P219" s="154">
        <f>O219*H219</f>
        <v>0</v>
      </c>
      <c r="Q219" s="154">
        <v>1.8000000000000001E-4</v>
      </c>
      <c r="R219" s="154">
        <f>Q219*H219</f>
        <v>3.6000000000000002E-4</v>
      </c>
      <c r="S219" s="154">
        <v>0</v>
      </c>
      <c r="T219" s="15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6" t="s">
        <v>140</v>
      </c>
      <c r="AT219" s="156" t="s">
        <v>124</v>
      </c>
      <c r="AU219" s="156" t="s">
        <v>87</v>
      </c>
      <c r="AY219" s="18" t="s">
        <v>121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8" t="s">
        <v>85</v>
      </c>
      <c r="BK219" s="157">
        <f>ROUND(I219*H219,2)</f>
        <v>0</v>
      </c>
      <c r="BL219" s="18" t="s">
        <v>140</v>
      </c>
      <c r="BM219" s="156" t="s">
        <v>351</v>
      </c>
    </row>
    <row r="220" spans="1:65" s="2" customFormat="1" ht="16.5" customHeight="1">
      <c r="A220" s="33"/>
      <c r="B220" s="144"/>
      <c r="C220" s="175" t="s">
        <v>352</v>
      </c>
      <c r="D220" s="175" t="s">
        <v>275</v>
      </c>
      <c r="E220" s="176" t="s">
        <v>353</v>
      </c>
      <c r="F220" s="177" t="s">
        <v>354</v>
      </c>
      <c r="G220" s="178" t="s">
        <v>204</v>
      </c>
      <c r="H220" s="179">
        <v>2</v>
      </c>
      <c r="I220" s="180"/>
      <c r="J220" s="181">
        <f>ROUND(I220*H220,2)</f>
        <v>0</v>
      </c>
      <c r="K220" s="177" t="s">
        <v>128</v>
      </c>
      <c r="L220" s="182"/>
      <c r="M220" s="183" t="s">
        <v>1</v>
      </c>
      <c r="N220" s="184" t="s">
        <v>42</v>
      </c>
      <c r="O220" s="59"/>
      <c r="P220" s="154">
        <f>O220*H220</f>
        <v>0</v>
      </c>
      <c r="Q220" s="154">
        <v>1.2E-2</v>
      </c>
      <c r="R220" s="154">
        <f>Q220*H220</f>
        <v>2.4E-2</v>
      </c>
      <c r="S220" s="154">
        <v>0</v>
      </c>
      <c r="T220" s="15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6" t="s">
        <v>163</v>
      </c>
      <c r="AT220" s="156" t="s">
        <v>275</v>
      </c>
      <c r="AU220" s="156" t="s">
        <v>87</v>
      </c>
      <c r="AY220" s="18" t="s">
        <v>121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8" t="s">
        <v>85</v>
      </c>
      <c r="BK220" s="157">
        <f>ROUND(I220*H220,2)</f>
        <v>0</v>
      </c>
      <c r="BL220" s="18" t="s">
        <v>140</v>
      </c>
      <c r="BM220" s="156" t="s">
        <v>355</v>
      </c>
    </row>
    <row r="221" spans="1:65" s="12" customFormat="1" ht="22.9" customHeight="1">
      <c r="B221" s="131"/>
      <c r="D221" s="132" t="s">
        <v>76</v>
      </c>
      <c r="E221" s="142" t="s">
        <v>356</v>
      </c>
      <c r="F221" s="142" t="s">
        <v>357</v>
      </c>
      <c r="I221" s="134"/>
      <c r="J221" s="143">
        <f>BK221</f>
        <v>0</v>
      </c>
      <c r="L221" s="131"/>
      <c r="M221" s="136"/>
      <c r="N221" s="137"/>
      <c r="O221" s="137"/>
      <c r="P221" s="138">
        <f>SUM(P222:P243)</f>
        <v>0</v>
      </c>
      <c r="Q221" s="137"/>
      <c r="R221" s="138">
        <f>SUM(R222:R243)</f>
        <v>1.5173599999999999E-2</v>
      </c>
      <c r="S221" s="137"/>
      <c r="T221" s="139">
        <f>SUM(T222:T243)</f>
        <v>0</v>
      </c>
      <c r="AR221" s="132" t="s">
        <v>85</v>
      </c>
      <c r="AT221" s="140" t="s">
        <v>76</v>
      </c>
      <c r="AU221" s="140" t="s">
        <v>85</v>
      </c>
      <c r="AY221" s="132" t="s">
        <v>121</v>
      </c>
      <c r="BK221" s="141">
        <f>SUM(BK222:BK243)</f>
        <v>0</v>
      </c>
    </row>
    <row r="222" spans="1:65" s="2" customFormat="1" ht="33" customHeight="1">
      <c r="A222" s="33"/>
      <c r="B222" s="144"/>
      <c r="C222" s="145" t="s">
        <v>358</v>
      </c>
      <c r="D222" s="145" t="s">
        <v>124</v>
      </c>
      <c r="E222" s="146" t="s">
        <v>359</v>
      </c>
      <c r="F222" s="147" t="s">
        <v>360</v>
      </c>
      <c r="G222" s="148" t="s">
        <v>214</v>
      </c>
      <c r="H222" s="149">
        <v>125.75</v>
      </c>
      <c r="I222" s="150"/>
      <c r="J222" s="151">
        <f>ROUND(I222*H222,2)</f>
        <v>0</v>
      </c>
      <c r="K222" s="147" t="s">
        <v>128</v>
      </c>
      <c r="L222" s="34"/>
      <c r="M222" s="152" t="s">
        <v>1</v>
      </c>
      <c r="N222" s="153" t="s">
        <v>42</v>
      </c>
      <c r="O222" s="59"/>
      <c r="P222" s="154">
        <f>O222*H222</f>
        <v>0</v>
      </c>
      <c r="Q222" s="154">
        <v>0</v>
      </c>
      <c r="R222" s="154">
        <f>Q222*H222</f>
        <v>0</v>
      </c>
      <c r="S222" s="154">
        <v>0</v>
      </c>
      <c r="T222" s="15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6" t="s">
        <v>140</v>
      </c>
      <c r="AT222" s="156" t="s">
        <v>124</v>
      </c>
      <c r="AU222" s="156" t="s">
        <v>87</v>
      </c>
      <c r="AY222" s="18" t="s">
        <v>121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8" t="s">
        <v>85</v>
      </c>
      <c r="BK222" s="157">
        <f>ROUND(I222*H222,2)</f>
        <v>0</v>
      </c>
      <c r="BL222" s="18" t="s">
        <v>140</v>
      </c>
      <c r="BM222" s="156" t="s">
        <v>361</v>
      </c>
    </row>
    <row r="223" spans="1:65" s="2" customFormat="1" ht="19.5">
      <c r="A223" s="33"/>
      <c r="B223" s="34"/>
      <c r="C223" s="33"/>
      <c r="D223" s="158" t="s">
        <v>134</v>
      </c>
      <c r="E223" s="33"/>
      <c r="F223" s="159" t="s">
        <v>362</v>
      </c>
      <c r="G223" s="33"/>
      <c r="H223" s="33"/>
      <c r="I223" s="160"/>
      <c r="J223" s="33"/>
      <c r="K223" s="33"/>
      <c r="L223" s="34"/>
      <c r="M223" s="161"/>
      <c r="N223" s="162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134</v>
      </c>
      <c r="AU223" s="18" t="s">
        <v>87</v>
      </c>
    </row>
    <row r="224" spans="1:65" s="13" customFormat="1" ht="11.25">
      <c r="B224" s="167"/>
      <c r="D224" s="158" t="s">
        <v>206</v>
      </c>
      <c r="E224" s="168" t="s">
        <v>1</v>
      </c>
      <c r="F224" s="169" t="s">
        <v>363</v>
      </c>
      <c r="H224" s="170">
        <v>18.5</v>
      </c>
      <c r="I224" s="171"/>
      <c r="L224" s="167"/>
      <c r="M224" s="172"/>
      <c r="N224" s="173"/>
      <c r="O224" s="173"/>
      <c r="P224" s="173"/>
      <c r="Q224" s="173"/>
      <c r="R224" s="173"/>
      <c r="S224" s="173"/>
      <c r="T224" s="174"/>
      <c r="AT224" s="168" t="s">
        <v>206</v>
      </c>
      <c r="AU224" s="168" t="s">
        <v>87</v>
      </c>
      <c r="AV224" s="13" t="s">
        <v>87</v>
      </c>
      <c r="AW224" s="13" t="s">
        <v>32</v>
      </c>
      <c r="AX224" s="13" t="s">
        <v>77</v>
      </c>
      <c r="AY224" s="168" t="s">
        <v>121</v>
      </c>
    </row>
    <row r="225" spans="1:65" s="13" customFormat="1" ht="11.25">
      <c r="B225" s="167"/>
      <c r="D225" s="158" t="s">
        <v>206</v>
      </c>
      <c r="E225" s="168" t="s">
        <v>1</v>
      </c>
      <c r="F225" s="169" t="s">
        <v>364</v>
      </c>
      <c r="H225" s="170">
        <v>45.1</v>
      </c>
      <c r="I225" s="171"/>
      <c r="L225" s="167"/>
      <c r="M225" s="172"/>
      <c r="N225" s="173"/>
      <c r="O225" s="173"/>
      <c r="P225" s="173"/>
      <c r="Q225" s="173"/>
      <c r="R225" s="173"/>
      <c r="S225" s="173"/>
      <c r="T225" s="174"/>
      <c r="AT225" s="168" t="s">
        <v>206</v>
      </c>
      <c r="AU225" s="168" t="s">
        <v>87</v>
      </c>
      <c r="AV225" s="13" t="s">
        <v>87</v>
      </c>
      <c r="AW225" s="13" t="s">
        <v>32</v>
      </c>
      <c r="AX225" s="13" t="s">
        <v>77</v>
      </c>
      <c r="AY225" s="168" t="s">
        <v>121</v>
      </c>
    </row>
    <row r="226" spans="1:65" s="15" customFormat="1" ht="11.25">
      <c r="B226" s="193"/>
      <c r="D226" s="158" t="s">
        <v>206</v>
      </c>
      <c r="E226" s="194" t="s">
        <v>1</v>
      </c>
      <c r="F226" s="195" t="s">
        <v>365</v>
      </c>
      <c r="H226" s="196">
        <v>63.6</v>
      </c>
      <c r="I226" s="197"/>
      <c r="L226" s="193"/>
      <c r="M226" s="198"/>
      <c r="N226" s="199"/>
      <c r="O226" s="199"/>
      <c r="P226" s="199"/>
      <c r="Q226" s="199"/>
      <c r="R226" s="199"/>
      <c r="S226" s="199"/>
      <c r="T226" s="200"/>
      <c r="AT226" s="194" t="s">
        <v>206</v>
      </c>
      <c r="AU226" s="194" t="s">
        <v>87</v>
      </c>
      <c r="AV226" s="15" t="s">
        <v>136</v>
      </c>
      <c r="AW226" s="15" t="s">
        <v>32</v>
      </c>
      <c r="AX226" s="15" t="s">
        <v>77</v>
      </c>
      <c r="AY226" s="194" t="s">
        <v>121</v>
      </c>
    </row>
    <row r="227" spans="1:65" s="13" customFormat="1" ht="11.25">
      <c r="B227" s="167"/>
      <c r="D227" s="158" t="s">
        <v>206</v>
      </c>
      <c r="E227" s="168" t="s">
        <v>1</v>
      </c>
      <c r="F227" s="169" t="s">
        <v>366</v>
      </c>
      <c r="H227" s="170">
        <v>62.15</v>
      </c>
      <c r="I227" s="171"/>
      <c r="L227" s="167"/>
      <c r="M227" s="172"/>
      <c r="N227" s="173"/>
      <c r="O227" s="173"/>
      <c r="P227" s="173"/>
      <c r="Q227" s="173"/>
      <c r="R227" s="173"/>
      <c r="S227" s="173"/>
      <c r="T227" s="174"/>
      <c r="AT227" s="168" t="s">
        <v>206</v>
      </c>
      <c r="AU227" s="168" t="s">
        <v>87</v>
      </c>
      <c r="AV227" s="13" t="s">
        <v>87</v>
      </c>
      <c r="AW227" s="13" t="s">
        <v>32</v>
      </c>
      <c r="AX227" s="13" t="s">
        <v>77</v>
      </c>
      <c r="AY227" s="168" t="s">
        <v>121</v>
      </c>
    </row>
    <row r="228" spans="1:65" s="15" customFormat="1" ht="11.25">
      <c r="B228" s="193"/>
      <c r="D228" s="158" t="s">
        <v>206</v>
      </c>
      <c r="E228" s="194" t="s">
        <v>1</v>
      </c>
      <c r="F228" s="195" t="s">
        <v>367</v>
      </c>
      <c r="H228" s="196">
        <v>62.15</v>
      </c>
      <c r="I228" s="197"/>
      <c r="L228" s="193"/>
      <c r="M228" s="198"/>
      <c r="N228" s="199"/>
      <c r="O228" s="199"/>
      <c r="P228" s="199"/>
      <c r="Q228" s="199"/>
      <c r="R228" s="199"/>
      <c r="S228" s="199"/>
      <c r="T228" s="200"/>
      <c r="AT228" s="194" t="s">
        <v>206</v>
      </c>
      <c r="AU228" s="194" t="s">
        <v>87</v>
      </c>
      <c r="AV228" s="15" t="s">
        <v>136</v>
      </c>
      <c r="AW228" s="15" t="s">
        <v>32</v>
      </c>
      <c r="AX228" s="15" t="s">
        <v>77</v>
      </c>
      <c r="AY228" s="194" t="s">
        <v>121</v>
      </c>
    </row>
    <row r="229" spans="1:65" s="14" customFormat="1" ht="11.25">
      <c r="B229" s="185"/>
      <c r="D229" s="158" t="s">
        <v>206</v>
      </c>
      <c r="E229" s="186" t="s">
        <v>1</v>
      </c>
      <c r="F229" s="187" t="s">
        <v>289</v>
      </c>
      <c r="H229" s="188">
        <v>125.75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206</v>
      </c>
      <c r="AU229" s="186" t="s">
        <v>87</v>
      </c>
      <c r="AV229" s="14" t="s">
        <v>140</v>
      </c>
      <c r="AW229" s="14" t="s">
        <v>32</v>
      </c>
      <c r="AX229" s="14" t="s">
        <v>85</v>
      </c>
      <c r="AY229" s="186" t="s">
        <v>121</v>
      </c>
    </row>
    <row r="230" spans="1:65" s="2" customFormat="1" ht="33" customHeight="1">
      <c r="A230" s="33"/>
      <c r="B230" s="144"/>
      <c r="C230" s="145" t="s">
        <v>368</v>
      </c>
      <c r="D230" s="145" t="s">
        <v>124</v>
      </c>
      <c r="E230" s="146" t="s">
        <v>369</v>
      </c>
      <c r="F230" s="147" t="s">
        <v>370</v>
      </c>
      <c r="G230" s="148" t="s">
        <v>214</v>
      </c>
      <c r="H230" s="149">
        <v>63.6</v>
      </c>
      <c r="I230" s="150"/>
      <c r="J230" s="151">
        <f>ROUND(I230*H230,2)</f>
        <v>0</v>
      </c>
      <c r="K230" s="147" t="s">
        <v>128</v>
      </c>
      <c r="L230" s="34"/>
      <c r="M230" s="152" t="s">
        <v>1</v>
      </c>
      <c r="N230" s="153" t="s">
        <v>42</v>
      </c>
      <c r="O230" s="59"/>
      <c r="P230" s="154">
        <f>O230*H230</f>
        <v>0</v>
      </c>
      <c r="Q230" s="154">
        <v>0</v>
      </c>
      <c r="R230" s="154">
        <f>Q230*H230</f>
        <v>0</v>
      </c>
      <c r="S230" s="154">
        <v>0</v>
      </c>
      <c r="T230" s="15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6" t="s">
        <v>140</v>
      </c>
      <c r="AT230" s="156" t="s">
        <v>124</v>
      </c>
      <c r="AU230" s="156" t="s">
        <v>87</v>
      </c>
      <c r="AY230" s="18" t="s">
        <v>121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8" t="s">
        <v>85</v>
      </c>
      <c r="BK230" s="157">
        <f>ROUND(I230*H230,2)</f>
        <v>0</v>
      </c>
      <c r="BL230" s="18" t="s">
        <v>140</v>
      </c>
      <c r="BM230" s="156" t="s">
        <v>371</v>
      </c>
    </row>
    <row r="231" spans="1:65" s="2" customFormat="1" ht="33" customHeight="1">
      <c r="A231" s="33"/>
      <c r="B231" s="144"/>
      <c r="C231" s="145" t="s">
        <v>372</v>
      </c>
      <c r="D231" s="145" t="s">
        <v>124</v>
      </c>
      <c r="E231" s="146" t="s">
        <v>373</v>
      </c>
      <c r="F231" s="147" t="s">
        <v>374</v>
      </c>
      <c r="G231" s="148" t="s">
        <v>214</v>
      </c>
      <c r="H231" s="149">
        <v>2182.5</v>
      </c>
      <c r="I231" s="150"/>
      <c r="J231" s="151">
        <f>ROUND(I231*H231,2)</f>
        <v>0</v>
      </c>
      <c r="K231" s="147" t="s">
        <v>128</v>
      </c>
      <c r="L231" s="34"/>
      <c r="M231" s="152" t="s">
        <v>1</v>
      </c>
      <c r="N231" s="153" t="s">
        <v>42</v>
      </c>
      <c r="O231" s="59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6" t="s">
        <v>140</v>
      </c>
      <c r="AT231" s="156" t="s">
        <v>124</v>
      </c>
      <c r="AU231" s="156" t="s">
        <v>87</v>
      </c>
      <c r="AY231" s="18" t="s">
        <v>121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8" t="s">
        <v>85</v>
      </c>
      <c r="BK231" s="157">
        <f>ROUND(I231*H231,2)</f>
        <v>0</v>
      </c>
      <c r="BL231" s="18" t="s">
        <v>140</v>
      </c>
      <c r="BM231" s="156" t="s">
        <v>375</v>
      </c>
    </row>
    <row r="232" spans="1:65" s="13" customFormat="1" ht="11.25">
      <c r="B232" s="167"/>
      <c r="D232" s="158" t="s">
        <v>206</v>
      </c>
      <c r="E232" s="168" t="s">
        <v>1</v>
      </c>
      <c r="F232" s="169" t="s">
        <v>376</v>
      </c>
      <c r="H232" s="170">
        <v>318</v>
      </c>
      <c r="I232" s="171"/>
      <c r="L232" s="167"/>
      <c r="M232" s="172"/>
      <c r="N232" s="173"/>
      <c r="O232" s="173"/>
      <c r="P232" s="173"/>
      <c r="Q232" s="173"/>
      <c r="R232" s="173"/>
      <c r="S232" s="173"/>
      <c r="T232" s="174"/>
      <c r="AT232" s="168" t="s">
        <v>206</v>
      </c>
      <c r="AU232" s="168" t="s">
        <v>87</v>
      </c>
      <c r="AV232" s="13" t="s">
        <v>87</v>
      </c>
      <c r="AW232" s="13" t="s">
        <v>32</v>
      </c>
      <c r="AX232" s="13" t="s">
        <v>77</v>
      </c>
      <c r="AY232" s="168" t="s">
        <v>121</v>
      </c>
    </row>
    <row r="233" spans="1:65" s="15" customFormat="1" ht="11.25">
      <c r="B233" s="193"/>
      <c r="D233" s="158" t="s">
        <v>206</v>
      </c>
      <c r="E233" s="194" t="s">
        <v>1</v>
      </c>
      <c r="F233" s="195" t="s">
        <v>365</v>
      </c>
      <c r="H233" s="196">
        <v>318</v>
      </c>
      <c r="I233" s="197"/>
      <c r="L233" s="193"/>
      <c r="M233" s="198"/>
      <c r="N233" s="199"/>
      <c r="O233" s="199"/>
      <c r="P233" s="199"/>
      <c r="Q233" s="199"/>
      <c r="R233" s="199"/>
      <c r="S233" s="199"/>
      <c r="T233" s="200"/>
      <c r="AT233" s="194" t="s">
        <v>206</v>
      </c>
      <c r="AU233" s="194" t="s">
        <v>87</v>
      </c>
      <c r="AV233" s="15" t="s">
        <v>136</v>
      </c>
      <c r="AW233" s="15" t="s">
        <v>32</v>
      </c>
      <c r="AX233" s="15" t="s">
        <v>77</v>
      </c>
      <c r="AY233" s="194" t="s">
        <v>121</v>
      </c>
    </row>
    <row r="234" spans="1:65" s="13" customFormat="1" ht="11.25">
      <c r="B234" s="167"/>
      <c r="D234" s="158" t="s">
        <v>206</v>
      </c>
      <c r="E234" s="168" t="s">
        <v>1</v>
      </c>
      <c r="F234" s="169" t="s">
        <v>377</v>
      </c>
      <c r="H234" s="170">
        <v>1864.5</v>
      </c>
      <c r="I234" s="171"/>
      <c r="L234" s="167"/>
      <c r="M234" s="172"/>
      <c r="N234" s="173"/>
      <c r="O234" s="173"/>
      <c r="P234" s="173"/>
      <c r="Q234" s="173"/>
      <c r="R234" s="173"/>
      <c r="S234" s="173"/>
      <c r="T234" s="174"/>
      <c r="AT234" s="168" t="s">
        <v>206</v>
      </c>
      <c r="AU234" s="168" t="s">
        <v>87</v>
      </c>
      <c r="AV234" s="13" t="s">
        <v>87</v>
      </c>
      <c r="AW234" s="13" t="s">
        <v>32</v>
      </c>
      <c r="AX234" s="13" t="s">
        <v>77</v>
      </c>
      <c r="AY234" s="168" t="s">
        <v>121</v>
      </c>
    </row>
    <row r="235" spans="1:65" s="15" customFormat="1" ht="11.25">
      <c r="B235" s="193"/>
      <c r="D235" s="158" t="s">
        <v>206</v>
      </c>
      <c r="E235" s="194" t="s">
        <v>1</v>
      </c>
      <c r="F235" s="195" t="s">
        <v>367</v>
      </c>
      <c r="H235" s="196">
        <v>1864.5</v>
      </c>
      <c r="I235" s="197"/>
      <c r="L235" s="193"/>
      <c r="M235" s="198"/>
      <c r="N235" s="199"/>
      <c r="O235" s="199"/>
      <c r="P235" s="199"/>
      <c r="Q235" s="199"/>
      <c r="R235" s="199"/>
      <c r="S235" s="199"/>
      <c r="T235" s="200"/>
      <c r="AT235" s="194" t="s">
        <v>206</v>
      </c>
      <c r="AU235" s="194" t="s">
        <v>87</v>
      </c>
      <c r="AV235" s="15" t="s">
        <v>136</v>
      </c>
      <c r="AW235" s="15" t="s">
        <v>32</v>
      </c>
      <c r="AX235" s="15" t="s">
        <v>77</v>
      </c>
      <c r="AY235" s="194" t="s">
        <v>121</v>
      </c>
    </row>
    <row r="236" spans="1:65" s="14" customFormat="1" ht="11.25">
      <c r="B236" s="185"/>
      <c r="D236" s="158" t="s">
        <v>206</v>
      </c>
      <c r="E236" s="186" t="s">
        <v>1</v>
      </c>
      <c r="F236" s="187" t="s">
        <v>289</v>
      </c>
      <c r="H236" s="188">
        <v>2182.5</v>
      </c>
      <c r="I236" s="189"/>
      <c r="L236" s="185"/>
      <c r="M236" s="190"/>
      <c r="N236" s="191"/>
      <c r="O236" s="191"/>
      <c r="P236" s="191"/>
      <c r="Q236" s="191"/>
      <c r="R236" s="191"/>
      <c r="S236" s="191"/>
      <c r="T236" s="192"/>
      <c r="AT236" s="186" t="s">
        <v>206</v>
      </c>
      <c r="AU236" s="186" t="s">
        <v>87</v>
      </c>
      <c r="AV236" s="14" t="s">
        <v>140</v>
      </c>
      <c r="AW236" s="14" t="s">
        <v>32</v>
      </c>
      <c r="AX236" s="14" t="s">
        <v>85</v>
      </c>
      <c r="AY236" s="186" t="s">
        <v>121</v>
      </c>
    </row>
    <row r="237" spans="1:65" s="2" customFormat="1" ht="33" customHeight="1">
      <c r="A237" s="33"/>
      <c r="B237" s="144"/>
      <c r="C237" s="145" t="s">
        <v>378</v>
      </c>
      <c r="D237" s="145" t="s">
        <v>124</v>
      </c>
      <c r="E237" s="146" t="s">
        <v>379</v>
      </c>
      <c r="F237" s="147" t="s">
        <v>380</v>
      </c>
      <c r="G237" s="148" t="s">
        <v>214</v>
      </c>
      <c r="H237" s="149">
        <v>125.75</v>
      </c>
      <c r="I237" s="150"/>
      <c r="J237" s="151">
        <f>ROUND(I237*H237,2)</f>
        <v>0</v>
      </c>
      <c r="K237" s="147" t="s">
        <v>128</v>
      </c>
      <c r="L237" s="34"/>
      <c r="M237" s="152" t="s">
        <v>1</v>
      </c>
      <c r="N237" s="153" t="s">
        <v>42</v>
      </c>
      <c r="O237" s="59"/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6" t="s">
        <v>140</v>
      </c>
      <c r="AT237" s="156" t="s">
        <v>124</v>
      </c>
      <c r="AU237" s="156" t="s">
        <v>87</v>
      </c>
      <c r="AY237" s="18" t="s">
        <v>121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8" t="s">
        <v>85</v>
      </c>
      <c r="BK237" s="157">
        <f>ROUND(I237*H237,2)</f>
        <v>0</v>
      </c>
      <c r="BL237" s="18" t="s">
        <v>140</v>
      </c>
      <c r="BM237" s="156" t="s">
        <v>381</v>
      </c>
    </row>
    <row r="238" spans="1:65" s="2" customFormat="1" ht="33" customHeight="1">
      <c r="A238" s="33"/>
      <c r="B238" s="144"/>
      <c r="C238" s="145" t="s">
        <v>382</v>
      </c>
      <c r="D238" s="145" t="s">
        <v>124</v>
      </c>
      <c r="E238" s="146" t="s">
        <v>383</v>
      </c>
      <c r="F238" s="147" t="s">
        <v>384</v>
      </c>
      <c r="G238" s="148" t="s">
        <v>223</v>
      </c>
      <c r="H238" s="149">
        <v>116.72</v>
      </c>
      <c r="I238" s="150"/>
      <c r="J238" s="151">
        <f>ROUND(I238*H238,2)</f>
        <v>0</v>
      </c>
      <c r="K238" s="147" t="s">
        <v>128</v>
      </c>
      <c r="L238" s="34"/>
      <c r="M238" s="152" t="s">
        <v>1</v>
      </c>
      <c r="N238" s="153" t="s">
        <v>42</v>
      </c>
      <c r="O238" s="59"/>
      <c r="P238" s="154">
        <f>O238*H238</f>
        <v>0</v>
      </c>
      <c r="Q238" s="154">
        <v>1.2999999999999999E-4</v>
      </c>
      <c r="R238" s="154">
        <f>Q238*H238</f>
        <v>1.5173599999999999E-2</v>
      </c>
      <c r="S238" s="154">
        <v>0</v>
      </c>
      <c r="T238" s="15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6" t="s">
        <v>140</v>
      </c>
      <c r="AT238" s="156" t="s">
        <v>124</v>
      </c>
      <c r="AU238" s="156" t="s">
        <v>87</v>
      </c>
      <c r="AY238" s="18" t="s">
        <v>121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8" t="s">
        <v>85</v>
      </c>
      <c r="BK238" s="157">
        <f>ROUND(I238*H238,2)</f>
        <v>0</v>
      </c>
      <c r="BL238" s="18" t="s">
        <v>140</v>
      </c>
      <c r="BM238" s="156" t="s">
        <v>385</v>
      </c>
    </row>
    <row r="239" spans="1:65" s="13" customFormat="1" ht="11.25">
      <c r="B239" s="167"/>
      <c r="D239" s="158" t="s">
        <v>206</v>
      </c>
      <c r="E239" s="168" t="s">
        <v>1</v>
      </c>
      <c r="F239" s="169" t="s">
        <v>386</v>
      </c>
      <c r="H239" s="170">
        <v>116.72</v>
      </c>
      <c r="I239" s="171"/>
      <c r="L239" s="167"/>
      <c r="M239" s="172"/>
      <c r="N239" s="173"/>
      <c r="O239" s="173"/>
      <c r="P239" s="173"/>
      <c r="Q239" s="173"/>
      <c r="R239" s="173"/>
      <c r="S239" s="173"/>
      <c r="T239" s="174"/>
      <c r="AT239" s="168" t="s">
        <v>206</v>
      </c>
      <c r="AU239" s="168" t="s">
        <v>87</v>
      </c>
      <c r="AV239" s="13" t="s">
        <v>87</v>
      </c>
      <c r="AW239" s="13" t="s">
        <v>32</v>
      </c>
      <c r="AX239" s="13" t="s">
        <v>77</v>
      </c>
      <c r="AY239" s="168" t="s">
        <v>121</v>
      </c>
    </row>
    <row r="240" spans="1:65" s="14" customFormat="1" ht="11.25">
      <c r="B240" s="185"/>
      <c r="D240" s="158" t="s">
        <v>206</v>
      </c>
      <c r="E240" s="186" t="s">
        <v>1</v>
      </c>
      <c r="F240" s="187" t="s">
        <v>289</v>
      </c>
      <c r="H240" s="188">
        <v>116.72</v>
      </c>
      <c r="I240" s="189"/>
      <c r="L240" s="185"/>
      <c r="M240" s="190"/>
      <c r="N240" s="191"/>
      <c r="O240" s="191"/>
      <c r="P240" s="191"/>
      <c r="Q240" s="191"/>
      <c r="R240" s="191"/>
      <c r="S240" s="191"/>
      <c r="T240" s="192"/>
      <c r="AT240" s="186" t="s">
        <v>206</v>
      </c>
      <c r="AU240" s="186" t="s">
        <v>87</v>
      </c>
      <c r="AV240" s="14" t="s">
        <v>140</v>
      </c>
      <c r="AW240" s="14" t="s">
        <v>32</v>
      </c>
      <c r="AX240" s="14" t="s">
        <v>85</v>
      </c>
      <c r="AY240" s="186" t="s">
        <v>121</v>
      </c>
    </row>
    <row r="241" spans="1:65" s="2" customFormat="1" ht="24.2" customHeight="1">
      <c r="A241" s="33"/>
      <c r="B241" s="144"/>
      <c r="C241" s="145" t="s">
        <v>387</v>
      </c>
      <c r="D241" s="145" t="s">
        <v>124</v>
      </c>
      <c r="E241" s="146" t="s">
        <v>388</v>
      </c>
      <c r="F241" s="147" t="s">
        <v>389</v>
      </c>
      <c r="G241" s="148" t="s">
        <v>390</v>
      </c>
      <c r="H241" s="149">
        <v>24</v>
      </c>
      <c r="I241" s="150"/>
      <c r="J241" s="151">
        <f>ROUND(I241*H241,2)</f>
        <v>0</v>
      </c>
      <c r="K241" s="147" t="s">
        <v>1</v>
      </c>
      <c r="L241" s="34"/>
      <c r="M241" s="152" t="s">
        <v>1</v>
      </c>
      <c r="N241" s="153" t="s">
        <v>42</v>
      </c>
      <c r="O241" s="59"/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6" t="s">
        <v>140</v>
      </c>
      <c r="AT241" s="156" t="s">
        <v>124</v>
      </c>
      <c r="AU241" s="156" t="s">
        <v>87</v>
      </c>
      <c r="AY241" s="18" t="s">
        <v>121</v>
      </c>
      <c r="BE241" s="157">
        <f>IF(N241="základní",J241,0)</f>
        <v>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8" t="s">
        <v>85</v>
      </c>
      <c r="BK241" s="157">
        <f>ROUND(I241*H241,2)</f>
        <v>0</v>
      </c>
      <c r="BL241" s="18" t="s">
        <v>140</v>
      </c>
      <c r="BM241" s="156" t="s">
        <v>391</v>
      </c>
    </row>
    <row r="242" spans="1:65" s="2" customFormat="1" ht="19.5">
      <c r="A242" s="33"/>
      <c r="B242" s="34"/>
      <c r="C242" s="33"/>
      <c r="D242" s="158" t="s">
        <v>134</v>
      </c>
      <c r="E242" s="33"/>
      <c r="F242" s="159" t="s">
        <v>392</v>
      </c>
      <c r="G242" s="33"/>
      <c r="H242" s="33"/>
      <c r="I242" s="160"/>
      <c r="J242" s="33"/>
      <c r="K242" s="33"/>
      <c r="L242" s="34"/>
      <c r="M242" s="161"/>
      <c r="N242" s="162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134</v>
      </c>
      <c r="AU242" s="18" t="s">
        <v>87</v>
      </c>
    </row>
    <row r="243" spans="1:65" s="13" customFormat="1" ht="11.25">
      <c r="B243" s="167"/>
      <c r="D243" s="158" t="s">
        <v>206</v>
      </c>
      <c r="E243" s="168" t="s">
        <v>1</v>
      </c>
      <c r="F243" s="169" t="s">
        <v>393</v>
      </c>
      <c r="H243" s="170">
        <v>24</v>
      </c>
      <c r="I243" s="171"/>
      <c r="L243" s="167"/>
      <c r="M243" s="172"/>
      <c r="N243" s="173"/>
      <c r="O243" s="173"/>
      <c r="P243" s="173"/>
      <c r="Q243" s="173"/>
      <c r="R243" s="173"/>
      <c r="S243" s="173"/>
      <c r="T243" s="174"/>
      <c r="AT243" s="168" t="s">
        <v>206</v>
      </c>
      <c r="AU243" s="168" t="s">
        <v>87</v>
      </c>
      <c r="AV243" s="13" t="s">
        <v>87</v>
      </c>
      <c r="AW243" s="13" t="s">
        <v>32</v>
      </c>
      <c r="AX243" s="13" t="s">
        <v>85</v>
      </c>
      <c r="AY243" s="168" t="s">
        <v>121</v>
      </c>
    </row>
    <row r="244" spans="1:65" s="12" customFormat="1" ht="22.9" customHeight="1">
      <c r="B244" s="131"/>
      <c r="D244" s="132" t="s">
        <v>76</v>
      </c>
      <c r="E244" s="142" t="s">
        <v>394</v>
      </c>
      <c r="F244" s="142" t="s">
        <v>395</v>
      </c>
      <c r="I244" s="134"/>
      <c r="J244" s="143">
        <f>BK244</f>
        <v>0</v>
      </c>
      <c r="L244" s="131"/>
      <c r="M244" s="136"/>
      <c r="N244" s="137"/>
      <c r="O244" s="137"/>
      <c r="P244" s="138">
        <f>SUM(P245:P280)</f>
        <v>0</v>
      </c>
      <c r="Q244" s="137"/>
      <c r="R244" s="138">
        <f>SUM(R245:R280)</f>
        <v>0.32445000000000002</v>
      </c>
      <c r="S244" s="137"/>
      <c r="T244" s="139">
        <f>SUM(T245:T280)</f>
        <v>47.447367</v>
      </c>
      <c r="AR244" s="132" t="s">
        <v>85</v>
      </c>
      <c r="AT244" s="140" t="s">
        <v>76</v>
      </c>
      <c r="AU244" s="140" t="s">
        <v>85</v>
      </c>
      <c r="AY244" s="132" t="s">
        <v>121</v>
      </c>
      <c r="BK244" s="141">
        <f>SUM(BK245:BK280)</f>
        <v>0</v>
      </c>
    </row>
    <row r="245" spans="1:65" s="2" customFormat="1" ht="24.2" customHeight="1">
      <c r="A245" s="33"/>
      <c r="B245" s="144"/>
      <c r="C245" s="145" t="s">
        <v>396</v>
      </c>
      <c r="D245" s="145" t="s">
        <v>124</v>
      </c>
      <c r="E245" s="146" t="s">
        <v>397</v>
      </c>
      <c r="F245" s="147" t="s">
        <v>398</v>
      </c>
      <c r="G245" s="148" t="s">
        <v>214</v>
      </c>
      <c r="H245" s="149">
        <v>19.11</v>
      </c>
      <c r="I245" s="150"/>
      <c r="J245" s="151">
        <f>ROUND(I245*H245,2)</f>
        <v>0</v>
      </c>
      <c r="K245" s="147" t="s">
        <v>128</v>
      </c>
      <c r="L245" s="34"/>
      <c r="M245" s="152" t="s">
        <v>1</v>
      </c>
      <c r="N245" s="153" t="s">
        <v>42</v>
      </c>
      <c r="O245" s="59"/>
      <c r="P245" s="154">
        <f>O245*H245</f>
        <v>0</v>
      </c>
      <c r="Q245" s="154">
        <v>0</v>
      </c>
      <c r="R245" s="154">
        <f>Q245*H245</f>
        <v>0</v>
      </c>
      <c r="S245" s="154">
        <v>1.5940000000000001</v>
      </c>
      <c r="T245" s="155">
        <f>S245*H245</f>
        <v>30.46134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6" t="s">
        <v>140</v>
      </c>
      <c r="AT245" s="156" t="s">
        <v>124</v>
      </c>
      <c r="AU245" s="156" t="s">
        <v>87</v>
      </c>
      <c r="AY245" s="18" t="s">
        <v>121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8" t="s">
        <v>85</v>
      </c>
      <c r="BK245" s="157">
        <f>ROUND(I245*H245,2)</f>
        <v>0</v>
      </c>
      <c r="BL245" s="18" t="s">
        <v>140</v>
      </c>
      <c r="BM245" s="156" t="s">
        <v>399</v>
      </c>
    </row>
    <row r="246" spans="1:65" s="13" customFormat="1" ht="11.25">
      <c r="B246" s="167"/>
      <c r="D246" s="158" t="s">
        <v>206</v>
      </c>
      <c r="E246" s="168" t="s">
        <v>1</v>
      </c>
      <c r="F246" s="169" t="s">
        <v>400</v>
      </c>
      <c r="H246" s="170">
        <v>6.0060000000000002</v>
      </c>
      <c r="I246" s="171"/>
      <c r="L246" s="167"/>
      <c r="M246" s="172"/>
      <c r="N246" s="173"/>
      <c r="O246" s="173"/>
      <c r="P246" s="173"/>
      <c r="Q246" s="173"/>
      <c r="R246" s="173"/>
      <c r="S246" s="173"/>
      <c r="T246" s="174"/>
      <c r="AT246" s="168" t="s">
        <v>206</v>
      </c>
      <c r="AU246" s="168" t="s">
        <v>87</v>
      </c>
      <c r="AV246" s="13" t="s">
        <v>87</v>
      </c>
      <c r="AW246" s="13" t="s">
        <v>32</v>
      </c>
      <c r="AX246" s="13" t="s">
        <v>77</v>
      </c>
      <c r="AY246" s="168" t="s">
        <v>121</v>
      </c>
    </row>
    <row r="247" spans="1:65" s="13" customFormat="1" ht="11.25">
      <c r="B247" s="167"/>
      <c r="D247" s="158" t="s">
        <v>206</v>
      </c>
      <c r="E247" s="168" t="s">
        <v>1</v>
      </c>
      <c r="F247" s="169" t="s">
        <v>401</v>
      </c>
      <c r="H247" s="170">
        <v>13.103999999999999</v>
      </c>
      <c r="I247" s="171"/>
      <c r="L247" s="167"/>
      <c r="M247" s="172"/>
      <c r="N247" s="173"/>
      <c r="O247" s="173"/>
      <c r="P247" s="173"/>
      <c r="Q247" s="173"/>
      <c r="R247" s="173"/>
      <c r="S247" s="173"/>
      <c r="T247" s="174"/>
      <c r="AT247" s="168" t="s">
        <v>206</v>
      </c>
      <c r="AU247" s="168" t="s">
        <v>87</v>
      </c>
      <c r="AV247" s="13" t="s">
        <v>87</v>
      </c>
      <c r="AW247" s="13" t="s">
        <v>32</v>
      </c>
      <c r="AX247" s="13" t="s">
        <v>77</v>
      </c>
      <c r="AY247" s="168" t="s">
        <v>121</v>
      </c>
    </row>
    <row r="248" spans="1:65" s="14" customFormat="1" ht="11.25">
      <c r="B248" s="185"/>
      <c r="D248" s="158" t="s">
        <v>206</v>
      </c>
      <c r="E248" s="186" t="s">
        <v>1</v>
      </c>
      <c r="F248" s="187" t="s">
        <v>289</v>
      </c>
      <c r="H248" s="188">
        <v>19.11</v>
      </c>
      <c r="I248" s="189"/>
      <c r="L248" s="185"/>
      <c r="M248" s="190"/>
      <c r="N248" s="191"/>
      <c r="O248" s="191"/>
      <c r="P248" s="191"/>
      <c r="Q248" s="191"/>
      <c r="R248" s="191"/>
      <c r="S248" s="191"/>
      <c r="T248" s="192"/>
      <c r="AT248" s="186" t="s">
        <v>206</v>
      </c>
      <c r="AU248" s="186" t="s">
        <v>87</v>
      </c>
      <c r="AV248" s="14" t="s">
        <v>140</v>
      </c>
      <c r="AW248" s="14" t="s">
        <v>32</v>
      </c>
      <c r="AX248" s="14" t="s">
        <v>85</v>
      </c>
      <c r="AY248" s="186" t="s">
        <v>121</v>
      </c>
    </row>
    <row r="249" spans="1:65" s="2" customFormat="1" ht="24.2" customHeight="1">
      <c r="A249" s="33"/>
      <c r="B249" s="144"/>
      <c r="C249" s="145" t="s">
        <v>402</v>
      </c>
      <c r="D249" s="145" t="s">
        <v>124</v>
      </c>
      <c r="E249" s="146" t="s">
        <v>403</v>
      </c>
      <c r="F249" s="147" t="s">
        <v>404</v>
      </c>
      <c r="G249" s="148" t="s">
        <v>223</v>
      </c>
      <c r="H249" s="149">
        <v>10.5</v>
      </c>
      <c r="I249" s="150"/>
      <c r="J249" s="151">
        <f>ROUND(I249*H249,2)</f>
        <v>0</v>
      </c>
      <c r="K249" s="147" t="s">
        <v>128</v>
      </c>
      <c r="L249" s="34"/>
      <c r="M249" s="152" t="s">
        <v>1</v>
      </c>
      <c r="N249" s="153" t="s">
        <v>42</v>
      </c>
      <c r="O249" s="59"/>
      <c r="P249" s="154">
        <f>O249*H249</f>
        <v>0</v>
      </c>
      <c r="Q249" s="154">
        <v>0</v>
      </c>
      <c r="R249" s="154">
        <f>Q249*H249</f>
        <v>0</v>
      </c>
      <c r="S249" s="154">
        <v>0.36</v>
      </c>
      <c r="T249" s="155">
        <f>S249*H249</f>
        <v>3.78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6" t="s">
        <v>140</v>
      </c>
      <c r="AT249" s="156" t="s">
        <v>124</v>
      </c>
      <c r="AU249" s="156" t="s">
        <v>87</v>
      </c>
      <c r="AY249" s="18" t="s">
        <v>121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8" t="s">
        <v>85</v>
      </c>
      <c r="BK249" s="157">
        <f>ROUND(I249*H249,2)</f>
        <v>0</v>
      </c>
      <c r="BL249" s="18" t="s">
        <v>140</v>
      </c>
      <c r="BM249" s="156" t="s">
        <v>405</v>
      </c>
    </row>
    <row r="250" spans="1:65" s="13" customFormat="1" ht="11.25">
      <c r="B250" s="167"/>
      <c r="D250" s="158" t="s">
        <v>206</v>
      </c>
      <c r="E250" s="168" t="s">
        <v>1</v>
      </c>
      <c r="F250" s="169" t="s">
        <v>406</v>
      </c>
      <c r="H250" s="170">
        <v>10.5</v>
      </c>
      <c r="I250" s="171"/>
      <c r="L250" s="167"/>
      <c r="M250" s="172"/>
      <c r="N250" s="173"/>
      <c r="O250" s="173"/>
      <c r="P250" s="173"/>
      <c r="Q250" s="173"/>
      <c r="R250" s="173"/>
      <c r="S250" s="173"/>
      <c r="T250" s="174"/>
      <c r="AT250" s="168" t="s">
        <v>206</v>
      </c>
      <c r="AU250" s="168" t="s">
        <v>87</v>
      </c>
      <c r="AV250" s="13" t="s">
        <v>87</v>
      </c>
      <c r="AW250" s="13" t="s">
        <v>32</v>
      </c>
      <c r="AX250" s="13" t="s">
        <v>85</v>
      </c>
      <c r="AY250" s="168" t="s">
        <v>121</v>
      </c>
    </row>
    <row r="251" spans="1:65" s="2" customFormat="1" ht="24.2" customHeight="1">
      <c r="A251" s="33"/>
      <c r="B251" s="144"/>
      <c r="C251" s="145" t="s">
        <v>407</v>
      </c>
      <c r="D251" s="145" t="s">
        <v>124</v>
      </c>
      <c r="E251" s="146" t="s">
        <v>408</v>
      </c>
      <c r="F251" s="147" t="s">
        <v>409</v>
      </c>
      <c r="G251" s="148" t="s">
        <v>223</v>
      </c>
      <c r="H251" s="149">
        <v>10.5</v>
      </c>
      <c r="I251" s="150"/>
      <c r="J251" s="151">
        <f>ROUND(I251*H251,2)</f>
        <v>0</v>
      </c>
      <c r="K251" s="147" t="s">
        <v>1</v>
      </c>
      <c r="L251" s="34"/>
      <c r="M251" s="152" t="s">
        <v>1</v>
      </c>
      <c r="N251" s="153" t="s">
        <v>42</v>
      </c>
      <c r="O251" s="59"/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6" t="s">
        <v>140</v>
      </c>
      <c r="AT251" s="156" t="s">
        <v>124</v>
      </c>
      <c r="AU251" s="156" t="s">
        <v>87</v>
      </c>
      <c r="AY251" s="18" t="s">
        <v>121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8" t="s">
        <v>85</v>
      </c>
      <c r="BK251" s="157">
        <f>ROUND(I251*H251,2)</f>
        <v>0</v>
      </c>
      <c r="BL251" s="18" t="s">
        <v>140</v>
      </c>
      <c r="BM251" s="156" t="s">
        <v>410</v>
      </c>
    </row>
    <row r="252" spans="1:65" s="2" customFormat="1" ht="24.2" customHeight="1">
      <c r="A252" s="33"/>
      <c r="B252" s="144"/>
      <c r="C252" s="145" t="s">
        <v>411</v>
      </c>
      <c r="D252" s="145" t="s">
        <v>124</v>
      </c>
      <c r="E252" s="146" t="s">
        <v>412</v>
      </c>
      <c r="F252" s="147" t="s">
        <v>413</v>
      </c>
      <c r="G252" s="148" t="s">
        <v>235</v>
      </c>
      <c r="H252" s="149">
        <v>8.5999999999999993E-2</v>
      </c>
      <c r="I252" s="150"/>
      <c r="J252" s="151">
        <f>ROUND(I252*H252,2)</f>
        <v>0</v>
      </c>
      <c r="K252" s="147" t="s">
        <v>128</v>
      </c>
      <c r="L252" s="34"/>
      <c r="M252" s="152" t="s">
        <v>1</v>
      </c>
      <c r="N252" s="153" t="s">
        <v>42</v>
      </c>
      <c r="O252" s="59"/>
      <c r="P252" s="154">
        <f>O252*H252</f>
        <v>0</v>
      </c>
      <c r="Q252" s="154">
        <v>0</v>
      </c>
      <c r="R252" s="154">
        <f>Q252*H252</f>
        <v>0</v>
      </c>
      <c r="S252" s="154">
        <v>1.2609999999999999</v>
      </c>
      <c r="T252" s="155">
        <f>S252*H252</f>
        <v>0.10844599999999999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6" t="s">
        <v>140</v>
      </c>
      <c r="AT252" s="156" t="s">
        <v>124</v>
      </c>
      <c r="AU252" s="156" t="s">
        <v>87</v>
      </c>
      <c r="AY252" s="18" t="s">
        <v>121</v>
      </c>
      <c r="BE252" s="157">
        <f>IF(N252="základní",J252,0)</f>
        <v>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8" t="s">
        <v>85</v>
      </c>
      <c r="BK252" s="157">
        <f>ROUND(I252*H252,2)</f>
        <v>0</v>
      </c>
      <c r="BL252" s="18" t="s">
        <v>140</v>
      </c>
      <c r="BM252" s="156" t="s">
        <v>414</v>
      </c>
    </row>
    <row r="253" spans="1:65" s="13" customFormat="1" ht="11.25">
      <c r="B253" s="167"/>
      <c r="D253" s="158" t="s">
        <v>206</v>
      </c>
      <c r="E253" s="168" t="s">
        <v>1</v>
      </c>
      <c r="F253" s="169" t="s">
        <v>415</v>
      </c>
      <c r="H253" s="170">
        <v>8.5999999999999993E-2</v>
      </c>
      <c r="I253" s="171"/>
      <c r="L253" s="167"/>
      <c r="M253" s="172"/>
      <c r="N253" s="173"/>
      <c r="O253" s="173"/>
      <c r="P253" s="173"/>
      <c r="Q253" s="173"/>
      <c r="R253" s="173"/>
      <c r="S253" s="173"/>
      <c r="T253" s="174"/>
      <c r="AT253" s="168" t="s">
        <v>206</v>
      </c>
      <c r="AU253" s="168" t="s">
        <v>87</v>
      </c>
      <c r="AV253" s="13" t="s">
        <v>87</v>
      </c>
      <c r="AW253" s="13" t="s">
        <v>32</v>
      </c>
      <c r="AX253" s="13" t="s">
        <v>85</v>
      </c>
      <c r="AY253" s="168" t="s">
        <v>121</v>
      </c>
    </row>
    <row r="254" spans="1:65" s="2" customFormat="1" ht="24.2" customHeight="1">
      <c r="A254" s="33"/>
      <c r="B254" s="144"/>
      <c r="C254" s="145" t="s">
        <v>416</v>
      </c>
      <c r="D254" s="145" t="s">
        <v>124</v>
      </c>
      <c r="E254" s="146" t="s">
        <v>417</v>
      </c>
      <c r="F254" s="147" t="s">
        <v>418</v>
      </c>
      <c r="G254" s="148" t="s">
        <v>235</v>
      </c>
      <c r="H254" s="149">
        <v>0.377</v>
      </c>
      <c r="I254" s="150"/>
      <c r="J254" s="151">
        <f>ROUND(I254*H254,2)</f>
        <v>0</v>
      </c>
      <c r="K254" s="147" t="s">
        <v>128</v>
      </c>
      <c r="L254" s="34"/>
      <c r="M254" s="152" t="s">
        <v>1</v>
      </c>
      <c r="N254" s="153" t="s">
        <v>42</v>
      </c>
      <c r="O254" s="59"/>
      <c r="P254" s="154">
        <f>O254*H254</f>
        <v>0</v>
      </c>
      <c r="Q254" s="154">
        <v>0</v>
      </c>
      <c r="R254" s="154">
        <f>Q254*H254</f>
        <v>0</v>
      </c>
      <c r="S254" s="154">
        <v>1.2529999999999999</v>
      </c>
      <c r="T254" s="155">
        <f>S254*H254</f>
        <v>0.47238099999999994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6" t="s">
        <v>140</v>
      </c>
      <c r="AT254" s="156" t="s">
        <v>124</v>
      </c>
      <c r="AU254" s="156" t="s">
        <v>87</v>
      </c>
      <c r="AY254" s="18" t="s">
        <v>121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8" t="s">
        <v>85</v>
      </c>
      <c r="BK254" s="157">
        <f>ROUND(I254*H254,2)</f>
        <v>0</v>
      </c>
      <c r="BL254" s="18" t="s">
        <v>140</v>
      </c>
      <c r="BM254" s="156" t="s">
        <v>419</v>
      </c>
    </row>
    <row r="255" spans="1:65" s="13" customFormat="1" ht="11.25">
      <c r="B255" s="167"/>
      <c r="D255" s="158" t="s">
        <v>206</v>
      </c>
      <c r="E255" s="168" t="s">
        <v>1</v>
      </c>
      <c r="F255" s="169" t="s">
        <v>420</v>
      </c>
      <c r="H255" s="170">
        <v>0.377</v>
      </c>
      <c r="I255" s="171"/>
      <c r="L255" s="167"/>
      <c r="M255" s="172"/>
      <c r="N255" s="173"/>
      <c r="O255" s="173"/>
      <c r="P255" s="173"/>
      <c r="Q255" s="173"/>
      <c r="R255" s="173"/>
      <c r="S255" s="173"/>
      <c r="T255" s="174"/>
      <c r="AT255" s="168" t="s">
        <v>206</v>
      </c>
      <c r="AU255" s="168" t="s">
        <v>87</v>
      </c>
      <c r="AV255" s="13" t="s">
        <v>87</v>
      </c>
      <c r="AW255" s="13" t="s">
        <v>32</v>
      </c>
      <c r="AX255" s="13" t="s">
        <v>85</v>
      </c>
      <c r="AY255" s="168" t="s">
        <v>121</v>
      </c>
    </row>
    <row r="256" spans="1:65" s="2" customFormat="1" ht="24.2" customHeight="1">
      <c r="A256" s="33"/>
      <c r="B256" s="144"/>
      <c r="C256" s="145" t="s">
        <v>421</v>
      </c>
      <c r="D256" s="145" t="s">
        <v>124</v>
      </c>
      <c r="E256" s="146" t="s">
        <v>422</v>
      </c>
      <c r="F256" s="147" t="s">
        <v>423</v>
      </c>
      <c r="G256" s="148" t="s">
        <v>214</v>
      </c>
      <c r="H256" s="149">
        <v>0.32400000000000001</v>
      </c>
      <c r="I256" s="150"/>
      <c r="J256" s="151">
        <f>ROUND(I256*H256,2)</f>
        <v>0</v>
      </c>
      <c r="K256" s="147" t="s">
        <v>128</v>
      </c>
      <c r="L256" s="34"/>
      <c r="M256" s="152" t="s">
        <v>1</v>
      </c>
      <c r="N256" s="153" t="s">
        <v>42</v>
      </c>
      <c r="O256" s="59"/>
      <c r="P256" s="154">
        <f>O256*H256</f>
        <v>0</v>
      </c>
      <c r="Q256" s="154">
        <v>0</v>
      </c>
      <c r="R256" s="154">
        <f>Q256*H256</f>
        <v>0</v>
      </c>
      <c r="S256" s="154">
        <v>1.4</v>
      </c>
      <c r="T256" s="155">
        <f>S256*H256</f>
        <v>0.4536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6" t="s">
        <v>140</v>
      </c>
      <c r="AT256" s="156" t="s">
        <v>124</v>
      </c>
      <c r="AU256" s="156" t="s">
        <v>87</v>
      </c>
      <c r="AY256" s="18" t="s">
        <v>121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8" t="s">
        <v>85</v>
      </c>
      <c r="BK256" s="157">
        <f>ROUND(I256*H256,2)</f>
        <v>0</v>
      </c>
      <c r="BL256" s="18" t="s">
        <v>140</v>
      </c>
      <c r="BM256" s="156" t="s">
        <v>424</v>
      </c>
    </row>
    <row r="257" spans="1:65" s="13" customFormat="1" ht="11.25">
      <c r="B257" s="167"/>
      <c r="D257" s="158" t="s">
        <v>206</v>
      </c>
      <c r="E257" s="168" t="s">
        <v>1</v>
      </c>
      <c r="F257" s="169" t="s">
        <v>425</v>
      </c>
      <c r="H257" s="170">
        <v>0.32400000000000001</v>
      </c>
      <c r="I257" s="171"/>
      <c r="L257" s="167"/>
      <c r="M257" s="172"/>
      <c r="N257" s="173"/>
      <c r="O257" s="173"/>
      <c r="P257" s="173"/>
      <c r="Q257" s="173"/>
      <c r="R257" s="173"/>
      <c r="S257" s="173"/>
      <c r="T257" s="174"/>
      <c r="AT257" s="168" t="s">
        <v>206</v>
      </c>
      <c r="AU257" s="168" t="s">
        <v>87</v>
      </c>
      <c r="AV257" s="13" t="s">
        <v>87</v>
      </c>
      <c r="AW257" s="13" t="s">
        <v>32</v>
      </c>
      <c r="AX257" s="13" t="s">
        <v>85</v>
      </c>
      <c r="AY257" s="168" t="s">
        <v>121</v>
      </c>
    </row>
    <row r="258" spans="1:65" s="2" customFormat="1" ht="24.2" customHeight="1">
      <c r="A258" s="33"/>
      <c r="B258" s="144"/>
      <c r="C258" s="145" t="s">
        <v>426</v>
      </c>
      <c r="D258" s="145" t="s">
        <v>124</v>
      </c>
      <c r="E258" s="146" t="s">
        <v>427</v>
      </c>
      <c r="F258" s="147" t="s">
        <v>428</v>
      </c>
      <c r="G258" s="148" t="s">
        <v>429</v>
      </c>
      <c r="H258" s="149">
        <v>10.6</v>
      </c>
      <c r="I258" s="150"/>
      <c r="J258" s="151">
        <f>ROUND(I258*H258,2)</f>
        <v>0</v>
      </c>
      <c r="K258" s="147" t="s">
        <v>128</v>
      </c>
      <c r="L258" s="34"/>
      <c r="M258" s="152" t="s">
        <v>1</v>
      </c>
      <c r="N258" s="153" t="s">
        <v>42</v>
      </c>
      <c r="O258" s="59"/>
      <c r="P258" s="154">
        <f>O258*H258</f>
        <v>0</v>
      </c>
      <c r="Q258" s="154">
        <v>0</v>
      </c>
      <c r="R258" s="154">
        <f>Q258*H258</f>
        <v>0</v>
      </c>
      <c r="S258" s="154">
        <v>4.2000000000000003E-2</v>
      </c>
      <c r="T258" s="155">
        <f>S258*H258</f>
        <v>0.44520000000000004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6" t="s">
        <v>140</v>
      </c>
      <c r="AT258" s="156" t="s">
        <v>124</v>
      </c>
      <c r="AU258" s="156" t="s">
        <v>87</v>
      </c>
      <c r="AY258" s="18" t="s">
        <v>121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8" t="s">
        <v>85</v>
      </c>
      <c r="BK258" s="157">
        <f>ROUND(I258*H258,2)</f>
        <v>0</v>
      </c>
      <c r="BL258" s="18" t="s">
        <v>140</v>
      </c>
      <c r="BM258" s="156" t="s">
        <v>430</v>
      </c>
    </row>
    <row r="259" spans="1:65" s="13" customFormat="1" ht="11.25">
      <c r="B259" s="167"/>
      <c r="D259" s="158" t="s">
        <v>206</v>
      </c>
      <c r="E259" s="168" t="s">
        <v>1</v>
      </c>
      <c r="F259" s="169" t="s">
        <v>431</v>
      </c>
      <c r="H259" s="170">
        <v>10.6</v>
      </c>
      <c r="I259" s="171"/>
      <c r="L259" s="167"/>
      <c r="M259" s="172"/>
      <c r="N259" s="173"/>
      <c r="O259" s="173"/>
      <c r="P259" s="173"/>
      <c r="Q259" s="173"/>
      <c r="R259" s="173"/>
      <c r="S259" s="173"/>
      <c r="T259" s="174"/>
      <c r="AT259" s="168" t="s">
        <v>206</v>
      </c>
      <c r="AU259" s="168" t="s">
        <v>87</v>
      </c>
      <c r="AV259" s="13" t="s">
        <v>87</v>
      </c>
      <c r="AW259" s="13" t="s">
        <v>32</v>
      </c>
      <c r="AX259" s="13" t="s">
        <v>85</v>
      </c>
      <c r="AY259" s="168" t="s">
        <v>121</v>
      </c>
    </row>
    <row r="260" spans="1:65" s="2" customFormat="1" ht="37.9" customHeight="1">
      <c r="A260" s="33"/>
      <c r="B260" s="144"/>
      <c r="C260" s="145" t="s">
        <v>432</v>
      </c>
      <c r="D260" s="145" t="s">
        <v>124</v>
      </c>
      <c r="E260" s="146" t="s">
        <v>433</v>
      </c>
      <c r="F260" s="147" t="s">
        <v>434</v>
      </c>
      <c r="G260" s="148" t="s">
        <v>223</v>
      </c>
      <c r="H260" s="149">
        <v>10.5</v>
      </c>
      <c r="I260" s="150"/>
      <c r="J260" s="151">
        <f>ROUND(I260*H260,2)</f>
        <v>0</v>
      </c>
      <c r="K260" s="147" t="s">
        <v>128</v>
      </c>
      <c r="L260" s="34"/>
      <c r="M260" s="152" t="s">
        <v>1</v>
      </c>
      <c r="N260" s="153" t="s">
        <v>42</v>
      </c>
      <c r="O260" s="59"/>
      <c r="P260" s="154">
        <f>O260*H260</f>
        <v>0</v>
      </c>
      <c r="Q260" s="154">
        <v>3.09E-2</v>
      </c>
      <c r="R260" s="154">
        <f>Q260*H260</f>
        <v>0.32445000000000002</v>
      </c>
      <c r="S260" s="154">
        <v>0</v>
      </c>
      <c r="T260" s="15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6" t="s">
        <v>140</v>
      </c>
      <c r="AT260" s="156" t="s">
        <v>124</v>
      </c>
      <c r="AU260" s="156" t="s">
        <v>87</v>
      </c>
      <c r="AY260" s="18" t="s">
        <v>121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8" t="s">
        <v>85</v>
      </c>
      <c r="BK260" s="157">
        <f>ROUND(I260*H260,2)</f>
        <v>0</v>
      </c>
      <c r="BL260" s="18" t="s">
        <v>140</v>
      </c>
      <c r="BM260" s="156" t="s">
        <v>435</v>
      </c>
    </row>
    <row r="261" spans="1:65" s="13" customFormat="1" ht="11.25">
      <c r="B261" s="167"/>
      <c r="D261" s="158" t="s">
        <v>206</v>
      </c>
      <c r="E261" s="168" t="s">
        <v>1</v>
      </c>
      <c r="F261" s="169" t="s">
        <v>436</v>
      </c>
      <c r="H261" s="170">
        <v>10.5</v>
      </c>
      <c r="I261" s="171"/>
      <c r="L261" s="167"/>
      <c r="M261" s="172"/>
      <c r="N261" s="173"/>
      <c r="O261" s="173"/>
      <c r="P261" s="173"/>
      <c r="Q261" s="173"/>
      <c r="R261" s="173"/>
      <c r="S261" s="173"/>
      <c r="T261" s="174"/>
      <c r="AT261" s="168" t="s">
        <v>206</v>
      </c>
      <c r="AU261" s="168" t="s">
        <v>87</v>
      </c>
      <c r="AV261" s="13" t="s">
        <v>87</v>
      </c>
      <c r="AW261" s="13" t="s">
        <v>32</v>
      </c>
      <c r="AX261" s="13" t="s">
        <v>85</v>
      </c>
      <c r="AY261" s="168" t="s">
        <v>121</v>
      </c>
    </row>
    <row r="262" spans="1:65" s="2" customFormat="1" ht="33" customHeight="1">
      <c r="A262" s="33"/>
      <c r="B262" s="144"/>
      <c r="C262" s="145" t="s">
        <v>437</v>
      </c>
      <c r="D262" s="145" t="s">
        <v>124</v>
      </c>
      <c r="E262" s="146" t="s">
        <v>438</v>
      </c>
      <c r="F262" s="147" t="s">
        <v>439</v>
      </c>
      <c r="G262" s="148" t="s">
        <v>223</v>
      </c>
      <c r="H262" s="149">
        <v>11.3</v>
      </c>
      <c r="I262" s="150"/>
      <c r="J262" s="151">
        <f>ROUND(I262*H262,2)</f>
        <v>0</v>
      </c>
      <c r="K262" s="147" t="s">
        <v>128</v>
      </c>
      <c r="L262" s="34"/>
      <c r="M262" s="152" t="s">
        <v>1</v>
      </c>
      <c r="N262" s="153" t="s">
        <v>42</v>
      </c>
      <c r="O262" s="59"/>
      <c r="P262" s="154">
        <f>O262*H262</f>
        <v>0</v>
      </c>
      <c r="Q262" s="154">
        <v>0</v>
      </c>
      <c r="R262" s="154">
        <f>Q262*H262</f>
        <v>0</v>
      </c>
      <c r="S262" s="154">
        <v>7.3999999999999996E-2</v>
      </c>
      <c r="T262" s="155">
        <f>S262*H262</f>
        <v>0.83620000000000005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6" t="s">
        <v>140</v>
      </c>
      <c r="AT262" s="156" t="s">
        <v>124</v>
      </c>
      <c r="AU262" s="156" t="s">
        <v>87</v>
      </c>
      <c r="AY262" s="18" t="s">
        <v>121</v>
      </c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8" t="s">
        <v>85</v>
      </c>
      <c r="BK262" s="157">
        <f>ROUND(I262*H262,2)</f>
        <v>0</v>
      </c>
      <c r="BL262" s="18" t="s">
        <v>140</v>
      </c>
      <c r="BM262" s="156" t="s">
        <v>440</v>
      </c>
    </row>
    <row r="263" spans="1:65" s="13" customFormat="1" ht="11.25">
      <c r="B263" s="167"/>
      <c r="D263" s="158" t="s">
        <v>206</v>
      </c>
      <c r="E263" s="168" t="s">
        <v>1</v>
      </c>
      <c r="F263" s="169" t="s">
        <v>441</v>
      </c>
      <c r="H263" s="170">
        <v>11.3</v>
      </c>
      <c r="I263" s="171"/>
      <c r="L263" s="167"/>
      <c r="M263" s="172"/>
      <c r="N263" s="173"/>
      <c r="O263" s="173"/>
      <c r="P263" s="173"/>
      <c r="Q263" s="173"/>
      <c r="R263" s="173"/>
      <c r="S263" s="173"/>
      <c r="T263" s="174"/>
      <c r="AT263" s="168" t="s">
        <v>206</v>
      </c>
      <c r="AU263" s="168" t="s">
        <v>87</v>
      </c>
      <c r="AV263" s="13" t="s">
        <v>87</v>
      </c>
      <c r="AW263" s="13" t="s">
        <v>32</v>
      </c>
      <c r="AX263" s="13" t="s">
        <v>85</v>
      </c>
      <c r="AY263" s="168" t="s">
        <v>121</v>
      </c>
    </row>
    <row r="264" spans="1:65" s="2" customFormat="1" ht="37.9" customHeight="1">
      <c r="A264" s="33"/>
      <c r="B264" s="144"/>
      <c r="C264" s="145" t="s">
        <v>442</v>
      </c>
      <c r="D264" s="145" t="s">
        <v>124</v>
      </c>
      <c r="E264" s="146" t="s">
        <v>443</v>
      </c>
      <c r="F264" s="147" t="s">
        <v>444</v>
      </c>
      <c r="G264" s="148" t="s">
        <v>214</v>
      </c>
      <c r="H264" s="149">
        <v>0.84799999999999998</v>
      </c>
      <c r="I264" s="150"/>
      <c r="J264" s="151">
        <f>ROUND(I264*H264,2)</f>
        <v>0</v>
      </c>
      <c r="K264" s="147" t="s">
        <v>128</v>
      </c>
      <c r="L264" s="34"/>
      <c r="M264" s="152" t="s">
        <v>1</v>
      </c>
      <c r="N264" s="153" t="s">
        <v>42</v>
      </c>
      <c r="O264" s="59"/>
      <c r="P264" s="154">
        <f>O264*H264</f>
        <v>0</v>
      </c>
      <c r="Q264" s="154">
        <v>0</v>
      </c>
      <c r="R264" s="154">
        <f>Q264*H264</f>
        <v>0</v>
      </c>
      <c r="S264" s="154">
        <v>2.2000000000000002</v>
      </c>
      <c r="T264" s="155">
        <f>S264*H264</f>
        <v>1.8656000000000001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6" t="s">
        <v>140</v>
      </c>
      <c r="AT264" s="156" t="s">
        <v>124</v>
      </c>
      <c r="AU264" s="156" t="s">
        <v>87</v>
      </c>
      <c r="AY264" s="18" t="s">
        <v>121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8" t="s">
        <v>85</v>
      </c>
      <c r="BK264" s="157">
        <f>ROUND(I264*H264,2)</f>
        <v>0</v>
      </c>
      <c r="BL264" s="18" t="s">
        <v>140</v>
      </c>
      <c r="BM264" s="156" t="s">
        <v>445</v>
      </c>
    </row>
    <row r="265" spans="1:65" s="13" customFormat="1" ht="11.25">
      <c r="B265" s="167"/>
      <c r="D265" s="158" t="s">
        <v>206</v>
      </c>
      <c r="E265" s="168" t="s">
        <v>1</v>
      </c>
      <c r="F265" s="169" t="s">
        <v>446</v>
      </c>
      <c r="H265" s="170">
        <v>0.84799999999999998</v>
      </c>
      <c r="I265" s="171"/>
      <c r="L265" s="167"/>
      <c r="M265" s="172"/>
      <c r="N265" s="173"/>
      <c r="O265" s="173"/>
      <c r="P265" s="173"/>
      <c r="Q265" s="173"/>
      <c r="R265" s="173"/>
      <c r="S265" s="173"/>
      <c r="T265" s="174"/>
      <c r="AT265" s="168" t="s">
        <v>206</v>
      </c>
      <c r="AU265" s="168" t="s">
        <v>87</v>
      </c>
      <c r="AV265" s="13" t="s">
        <v>87</v>
      </c>
      <c r="AW265" s="13" t="s">
        <v>32</v>
      </c>
      <c r="AX265" s="13" t="s">
        <v>85</v>
      </c>
      <c r="AY265" s="168" t="s">
        <v>121</v>
      </c>
    </row>
    <row r="266" spans="1:65" s="2" customFormat="1" ht="21.75" customHeight="1">
      <c r="A266" s="33"/>
      <c r="B266" s="144"/>
      <c r="C266" s="145" t="s">
        <v>447</v>
      </c>
      <c r="D266" s="145" t="s">
        <v>124</v>
      </c>
      <c r="E266" s="146" t="s">
        <v>448</v>
      </c>
      <c r="F266" s="147" t="s">
        <v>449</v>
      </c>
      <c r="G266" s="148" t="s">
        <v>223</v>
      </c>
      <c r="H266" s="149">
        <v>1.4</v>
      </c>
      <c r="I266" s="150"/>
      <c r="J266" s="151">
        <f>ROUND(I266*H266,2)</f>
        <v>0</v>
      </c>
      <c r="K266" s="147" t="s">
        <v>128</v>
      </c>
      <c r="L266" s="34"/>
      <c r="M266" s="152" t="s">
        <v>1</v>
      </c>
      <c r="N266" s="153" t="s">
        <v>42</v>
      </c>
      <c r="O266" s="59"/>
      <c r="P266" s="154">
        <f>O266*H266</f>
        <v>0</v>
      </c>
      <c r="Q266" s="154">
        <v>0</v>
      </c>
      <c r="R266" s="154">
        <f>Q266*H266</f>
        <v>0</v>
      </c>
      <c r="S266" s="154">
        <v>8.7999999999999995E-2</v>
      </c>
      <c r="T266" s="155">
        <f>S266*H266</f>
        <v>0.12319999999999999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6" t="s">
        <v>140</v>
      </c>
      <c r="AT266" s="156" t="s">
        <v>124</v>
      </c>
      <c r="AU266" s="156" t="s">
        <v>87</v>
      </c>
      <c r="AY266" s="18" t="s">
        <v>121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8" t="s">
        <v>85</v>
      </c>
      <c r="BK266" s="157">
        <f>ROUND(I266*H266,2)</f>
        <v>0</v>
      </c>
      <c r="BL266" s="18" t="s">
        <v>140</v>
      </c>
      <c r="BM266" s="156" t="s">
        <v>450</v>
      </c>
    </row>
    <row r="267" spans="1:65" s="13" customFormat="1" ht="11.25">
      <c r="B267" s="167"/>
      <c r="D267" s="158" t="s">
        <v>206</v>
      </c>
      <c r="E267" s="168" t="s">
        <v>1</v>
      </c>
      <c r="F267" s="169" t="s">
        <v>451</v>
      </c>
      <c r="H267" s="170">
        <v>1.4</v>
      </c>
      <c r="I267" s="171"/>
      <c r="L267" s="167"/>
      <c r="M267" s="172"/>
      <c r="N267" s="173"/>
      <c r="O267" s="173"/>
      <c r="P267" s="173"/>
      <c r="Q267" s="173"/>
      <c r="R267" s="173"/>
      <c r="S267" s="173"/>
      <c r="T267" s="174"/>
      <c r="AT267" s="168" t="s">
        <v>206</v>
      </c>
      <c r="AU267" s="168" t="s">
        <v>87</v>
      </c>
      <c r="AV267" s="13" t="s">
        <v>87</v>
      </c>
      <c r="AW267" s="13" t="s">
        <v>32</v>
      </c>
      <c r="AX267" s="13" t="s">
        <v>85</v>
      </c>
      <c r="AY267" s="168" t="s">
        <v>121</v>
      </c>
    </row>
    <row r="268" spans="1:65" s="2" customFormat="1" ht="24.2" customHeight="1">
      <c r="A268" s="33"/>
      <c r="B268" s="144"/>
      <c r="C268" s="145" t="s">
        <v>452</v>
      </c>
      <c r="D268" s="145" t="s">
        <v>124</v>
      </c>
      <c r="E268" s="146" t="s">
        <v>453</v>
      </c>
      <c r="F268" s="147" t="s">
        <v>454</v>
      </c>
      <c r="G268" s="148" t="s">
        <v>223</v>
      </c>
      <c r="H268" s="149">
        <v>6.72</v>
      </c>
      <c r="I268" s="150"/>
      <c r="J268" s="151">
        <f>ROUND(I268*H268,2)</f>
        <v>0</v>
      </c>
      <c r="K268" s="147" t="s">
        <v>128</v>
      </c>
      <c r="L268" s="34"/>
      <c r="M268" s="152" t="s">
        <v>1</v>
      </c>
      <c r="N268" s="153" t="s">
        <v>42</v>
      </c>
      <c r="O268" s="59"/>
      <c r="P268" s="154">
        <f>O268*H268</f>
        <v>0</v>
      </c>
      <c r="Q268" s="154">
        <v>0</v>
      </c>
      <c r="R268" s="154">
        <f>Q268*H268</f>
        <v>0</v>
      </c>
      <c r="S268" s="154">
        <v>0.27</v>
      </c>
      <c r="T268" s="155">
        <f>S268*H268</f>
        <v>1.8144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6" t="s">
        <v>140</v>
      </c>
      <c r="AT268" s="156" t="s">
        <v>124</v>
      </c>
      <c r="AU268" s="156" t="s">
        <v>87</v>
      </c>
      <c r="AY268" s="18" t="s">
        <v>121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8" t="s">
        <v>85</v>
      </c>
      <c r="BK268" s="157">
        <f>ROUND(I268*H268,2)</f>
        <v>0</v>
      </c>
      <c r="BL268" s="18" t="s">
        <v>140</v>
      </c>
      <c r="BM268" s="156" t="s">
        <v>455</v>
      </c>
    </row>
    <row r="269" spans="1:65" s="2" customFormat="1" ht="19.5">
      <c r="A269" s="33"/>
      <c r="B269" s="34"/>
      <c r="C269" s="33"/>
      <c r="D269" s="158" t="s">
        <v>134</v>
      </c>
      <c r="E269" s="33"/>
      <c r="F269" s="159" t="s">
        <v>456</v>
      </c>
      <c r="G269" s="33"/>
      <c r="H269" s="33"/>
      <c r="I269" s="160"/>
      <c r="J269" s="33"/>
      <c r="K269" s="33"/>
      <c r="L269" s="34"/>
      <c r="M269" s="161"/>
      <c r="N269" s="162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134</v>
      </c>
      <c r="AU269" s="18" t="s">
        <v>87</v>
      </c>
    </row>
    <row r="270" spans="1:65" s="13" customFormat="1" ht="11.25">
      <c r="B270" s="167"/>
      <c r="D270" s="158" t="s">
        <v>206</v>
      </c>
      <c r="E270" s="168" t="s">
        <v>1</v>
      </c>
      <c r="F270" s="169" t="s">
        <v>457</v>
      </c>
      <c r="H270" s="170">
        <v>6.72</v>
      </c>
      <c r="I270" s="171"/>
      <c r="L270" s="167"/>
      <c r="M270" s="172"/>
      <c r="N270" s="173"/>
      <c r="O270" s="173"/>
      <c r="P270" s="173"/>
      <c r="Q270" s="173"/>
      <c r="R270" s="173"/>
      <c r="S270" s="173"/>
      <c r="T270" s="174"/>
      <c r="AT270" s="168" t="s">
        <v>206</v>
      </c>
      <c r="AU270" s="168" t="s">
        <v>87</v>
      </c>
      <c r="AV270" s="13" t="s">
        <v>87</v>
      </c>
      <c r="AW270" s="13" t="s">
        <v>32</v>
      </c>
      <c r="AX270" s="13" t="s">
        <v>85</v>
      </c>
      <c r="AY270" s="168" t="s">
        <v>121</v>
      </c>
    </row>
    <row r="271" spans="1:65" s="2" customFormat="1" ht="24.2" customHeight="1">
      <c r="A271" s="33"/>
      <c r="B271" s="144"/>
      <c r="C271" s="145" t="s">
        <v>458</v>
      </c>
      <c r="D271" s="145" t="s">
        <v>124</v>
      </c>
      <c r="E271" s="146" t="s">
        <v>459</v>
      </c>
      <c r="F271" s="147" t="s">
        <v>460</v>
      </c>
      <c r="G271" s="148" t="s">
        <v>214</v>
      </c>
      <c r="H271" s="149">
        <v>0.52</v>
      </c>
      <c r="I271" s="150"/>
      <c r="J271" s="151">
        <f>ROUND(I271*H271,2)</f>
        <v>0</v>
      </c>
      <c r="K271" s="147" t="s">
        <v>128</v>
      </c>
      <c r="L271" s="34"/>
      <c r="M271" s="152" t="s">
        <v>1</v>
      </c>
      <c r="N271" s="153" t="s">
        <v>42</v>
      </c>
      <c r="O271" s="59"/>
      <c r="P271" s="154">
        <f>O271*H271</f>
        <v>0</v>
      </c>
      <c r="Q271" s="154">
        <v>0</v>
      </c>
      <c r="R271" s="154">
        <f>Q271*H271</f>
        <v>0</v>
      </c>
      <c r="S271" s="154">
        <v>1.8</v>
      </c>
      <c r="T271" s="155">
        <f>S271*H271</f>
        <v>0.93600000000000005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6" t="s">
        <v>140</v>
      </c>
      <c r="AT271" s="156" t="s">
        <v>124</v>
      </c>
      <c r="AU271" s="156" t="s">
        <v>87</v>
      </c>
      <c r="AY271" s="18" t="s">
        <v>121</v>
      </c>
      <c r="BE271" s="157">
        <f>IF(N271="základní",J271,0)</f>
        <v>0</v>
      </c>
      <c r="BF271" s="157">
        <f>IF(N271="snížená",J271,0)</f>
        <v>0</v>
      </c>
      <c r="BG271" s="157">
        <f>IF(N271="zákl. přenesená",J271,0)</f>
        <v>0</v>
      </c>
      <c r="BH271" s="157">
        <f>IF(N271="sníž. přenesená",J271,0)</f>
        <v>0</v>
      </c>
      <c r="BI271" s="157">
        <f>IF(N271="nulová",J271,0)</f>
        <v>0</v>
      </c>
      <c r="BJ271" s="18" t="s">
        <v>85</v>
      </c>
      <c r="BK271" s="157">
        <f>ROUND(I271*H271,2)</f>
        <v>0</v>
      </c>
      <c r="BL271" s="18" t="s">
        <v>140</v>
      </c>
      <c r="BM271" s="156" t="s">
        <v>461</v>
      </c>
    </row>
    <row r="272" spans="1:65" s="13" customFormat="1" ht="11.25">
      <c r="B272" s="167"/>
      <c r="D272" s="158" t="s">
        <v>206</v>
      </c>
      <c r="E272" s="168" t="s">
        <v>1</v>
      </c>
      <c r="F272" s="169" t="s">
        <v>462</v>
      </c>
      <c r="H272" s="170">
        <v>0.52</v>
      </c>
      <c r="I272" s="171"/>
      <c r="L272" s="167"/>
      <c r="M272" s="172"/>
      <c r="N272" s="173"/>
      <c r="O272" s="173"/>
      <c r="P272" s="173"/>
      <c r="Q272" s="173"/>
      <c r="R272" s="173"/>
      <c r="S272" s="173"/>
      <c r="T272" s="174"/>
      <c r="AT272" s="168" t="s">
        <v>206</v>
      </c>
      <c r="AU272" s="168" t="s">
        <v>87</v>
      </c>
      <c r="AV272" s="13" t="s">
        <v>87</v>
      </c>
      <c r="AW272" s="13" t="s">
        <v>32</v>
      </c>
      <c r="AX272" s="13" t="s">
        <v>85</v>
      </c>
      <c r="AY272" s="168" t="s">
        <v>121</v>
      </c>
    </row>
    <row r="273" spans="1:65" s="2" customFormat="1" ht="24.2" customHeight="1">
      <c r="A273" s="33"/>
      <c r="B273" s="144"/>
      <c r="C273" s="145" t="s">
        <v>463</v>
      </c>
      <c r="D273" s="145" t="s">
        <v>124</v>
      </c>
      <c r="E273" s="146" t="s">
        <v>464</v>
      </c>
      <c r="F273" s="147" t="s">
        <v>465</v>
      </c>
      <c r="G273" s="148" t="s">
        <v>214</v>
      </c>
      <c r="H273" s="149">
        <v>8.4000000000000005E-2</v>
      </c>
      <c r="I273" s="150"/>
      <c r="J273" s="151">
        <f>ROUND(I273*H273,2)</f>
        <v>0</v>
      </c>
      <c r="K273" s="147" t="s">
        <v>128</v>
      </c>
      <c r="L273" s="34"/>
      <c r="M273" s="152" t="s">
        <v>1</v>
      </c>
      <c r="N273" s="153" t="s">
        <v>42</v>
      </c>
      <c r="O273" s="59"/>
      <c r="P273" s="154">
        <f>O273*H273</f>
        <v>0</v>
      </c>
      <c r="Q273" s="154">
        <v>0</v>
      </c>
      <c r="R273" s="154">
        <f>Q273*H273</f>
        <v>0</v>
      </c>
      <c r="S273" s="154">
        <v>1.8</v>
      </c>
      <c r="T273" s="155">
        <f>S273*H273</f>
        <v>0.1512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6" t="s">
        <v>140</v>
      </c>
      <c r="AT273" s="156" t="s">
        <v>124</v>
      </c>
      <c r="AU273" s="156" t="s">
        <v>87</v>
      </c>
      <c r="AY273" s="18" t="s">
        <v>121</v>
      </c>
      <c r="BE273" s="157">
        <f>IF(N273="základní",J273,0)</f>
        <v>0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8" t="s">
        <v>85</v>
      </c>
      <c r="BK273" s="157">
        <f>ROUND(I273*H273,2)</f>
        <v>0</v>
      </c>
      <c r="BL273" s="18" t="s">
        <v>140</v>
      </c>
      <c r="BM273" s="156" t="s">
        <v>466</v>
      </c>
    </row>
    <row r="274" spans="1:65" s="13" customFormat="1" ht="11.25">
      <c r="B274" s="167"/>
      <c r="D274" s="158" t="s">
        <v>206</v>
      </c>
      <c r="E274" s="168" t="s">
        <v>1</v>
      </c>
      <c r="F274" s="169" t="s">
        <v>467</v>
      </c>
      <c r="H274" s="170">
        <v>8.4000000000000005E-2</v>
      </c>
      <c r="I274" s="171"/>
      <c r="L274" s="167"/>
      <c r="M274" s="172"/>
      <c r="N274" s="173"/>
      <c r="O274" s="173"/>
      <c r="P274" s="173"/>
      <c r="Q274" s="173"/>
      <c r="R274" s="173"/>
      <c r="S274" s="173"/>
      <c r="T274" s="174"/>
      <c r="AT274" s="168" t="s">
        <v>206</v>
      </c>
      <c r="AU274" s="168" t="s">
        <v>87</v>
      </c>
      <c r="AV274" s="13" t="s">
        <v>87</v>
      </c>
      <c r="AW274" s="13" t="s">
        <v>32</v>
      </c>
      <c r="AX274" s="13" t="s">
        <v>85</v>
      </c>
      <c r="AY274" s="168" t="s">
        <v>121</v>
      </c>
    </row>
    <row r="275" spans="1:65" s="2" customFormat="1" ht="24.2" customHeight="1">
      <c r="A275" s="33"/>
      <c r="B275" s="144"/>
      <c r="C275" s="145" t="s">
        <v>468</v>
      </c>
      <c r="D275" s="145" t="s">
        <v>124</v>
      </c>
      <c r="E275" s="146" t="s">
        <v>469</v>
      </c>
      <c r="F275" s="147" t="s">
        <v>470</v>
      </c>
      <c r="G275" s="148" t="s">
        <v>204</v>
      </c>
      <c r="H275" s="149">
        <v>10</v>
      </c>
      <c r="I275" s="150"/>
      <c r="J275" s="151">
        <f>ROUND(I275*H275,2)</f>
        <v>0</v>
      </c>
      <c r="K275" s="147" t="s">
        <v>128</v>
      </c>
      <c r="L275" s="34"/>
      <c r="M275" s="152" t="s">
        <v>1</v>
      </c>
      <c r="N275" s="153" t="s">
        <v>42</v>
      </c>
      <c r="O275" s="59"/>
      <c r="P275" s="154">
        <f>O275*H275</f>
        <v>0</v>
      </c>
      <c r="Q275" s="154">
        <v>0</v>
      </c>
      <c r="R275" s="154">
        <f>Q275*H275</f>
        <v>0</v>
      </c>
      <c r="S275" s="154">
        <v>4.9000000000000002E-2</v>
      </c>
      <c r="T275" s="155">
        <f>S275*H275</f>
        <v>0.49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6" t="s">
        <v>140</v>
      </c>
      <c r="AT275" s="156" t="s">
        <v>124</v>
      </c>
      <c r="AU275" s="156" t="s">
        <v>87</v>
      </c>
      <c r="AY275" s="18" t="s">
        <v>121</v>
      </c>
      <c r="BE275" s="157">
        <f>IF(N275="základní",J275,0)</f>
        <v>0</v>
      </c>
      <c r="BF275" s="157">
        <f>IF(N275="snížená",J275,0)</f>
        <v>0</v>
      </c>
      <c r="BG275" s="157">
        <f>IF(N275="zákl. přenesená",J275,0)</f>
        <v>0</v>
      </c>
      <c r="BH275" s="157">
        <f>IF(N275="sníž. přenesená",J275,0)</f>
        <v>0</v>
      </c>
      <c r="BI275" s="157">
        <f>IF(N275="nulová",J275,0)</f>
        <v>0</v>
      </c>
      <c r="BJ275" s="18" t="s">
        <v>85</v>
      </c>
      <c r="BK275" s="157">
        <f>ROUND(I275*H275,2)</f>
        <v>0</v>
      </c>
      <c r="BL275" s="18" t="s">
        <v>140</v>
      </c>
      <c r="BM275" s="156" t="s">
        <v>471</v>
      </c>
    </row>
    <row r="276" spans="1:65" s="13" customFormat="1" ht="11.25">
      <c r="B276" s="167"/>
      <c r="D276" s="158" t="s">
        <v>206</v>
      </c>
      <c r="E276" s="168" t="s">
        <v>1</v>
      </c>
      <c r="F276" s="169" t="s">
        <v>211</v>
      </c>
      <c r="H276" s="170">
        <v>10</v>
      </c>
      <c r="I276" s="171"/>
      <c r="L276" s="167"/>
      <c r="M276" s="172"/>
      <c r="N276" s="173"/>
      <c r="O276" s="173"/>
      <c r="P276" s="173"/>
      <c r="Q276" s="173"/>
      <c r="R276" s="173"/>
      <c r="S276" s="173"/>
      <c r="T276" s="174"/>
      <c r="AT276" s="168" t="s">
        <v>206</v>
      </c>
      <c r="AU276" s="168" t="s">
        <v>87</v>
      </c>
      <c r="AV276" s="13" t="s">
        <v>87</v>
      </c>
      <c r="AW276" s="13" t="s">
        <v>32</v>
      </c>
      <c r="AX276" s="13" t="s">
        <v>85</v>
      </c>
      <c r="AY276" s="168" t="s">
        <v>121</v>
      </c>
    </row>
    <row r="277" spans="1:65" s="2" customFormat="1" ht="37.9" customHeight="1">
      <c r="A277" s="33"/>
      <c r="B277" s="144"/>
      <c r="C277" s="145" t="s">
        <v>472</v>
      </c>
      <c r="D277" s="145" t="s">
        <v>124</v>
      </c>
      <c r="E277" s="146" t="s">
        <v>473</v>
      </c>
      <c r="F277" s="147" t="s">
        <v>474</v>
      </c>
      <c r="G277" s="148" t="s">
        <v>223</v>
      </c>
      <c r="H277" s="149">
        <v>44.3</v>
      </c>
      <c r="I277" s="150"/>
      <c r="J277" s="151">
        <f>ROUND(I277*H277,2)</f>
        <v>0</v>
      </c>
      <c r="K277" s="147" t="s">
        <v>128</v>
      </c>
      <c r="L277" s="34"/>
      <c r="M277" s="152" t="s">
        <v>1</v>
      </c>
      <c r="N277" s="153" t="s">
        <v>42</v>
      </c>
      <c r="O277" s="59"/>
      <c r="P277" s="154">
        <f>O277*H277</f>
        <v>0</v>
      </c>
      <c r="Q277" s="154">
        <v>0</v>
      </c>
      <c r="R277" s="154">
        <f>Q277*H277</f>
        <v>0</v>
      </c>
      <c r="S277" s="154">
        <v>4.5999999999999999E-2</v>
      </c>
      <c r="T277" s="155">
        <f>S277*H277</f>
        <v>2.0377999999999998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6" t="s">
        <v>140</v>
      </c>
      <c r="AT277" s="156" t="s">
        <v>124</v>
      </c>
      <c r="AU277" s="156" t="s">
        <v>87</v>
      </c>
      <c r="AY277" s="18" t="s">
        <v>121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8" t="s">
        <v>85</v>
      </c>
      <c r="BK277" s="157">
        <f>ROUND(I277*H277,2)</f>
        <v>0</v>
      </c>
      <c r="BL277" s="18" t="s">
        <v>140</v>
      </c>
      <c r="BM277" s="156" t="s">
        <v>475</v>
      </c>
    </row>
    <row r="278" spans="1:65" s="13" customFormat="1" ht="11.25">
      <c r="B278" s="167"/>
      <c r="D278" s="158" t="s">
        <v>206</v>
      </c>
      <c r="E278" s="168" t="s">
        <v>1</v>
      </c>
      <c r="F278" s="169" t="s">
        <v>476</v>
      </c>
      <c r="H278" s="170">
        <v>44.3</v>
      </c>
      <c r="I278" s="171"/>
      <c r="L278" s="167"/>
      <c r="M278" s="172"/>
      <c r="N278" s="173"/>
      <c r="O278" s="173"/>
      <c r="P278" s="173"/>
      <c r="Q278" s="173"/>
      <c r="R278" s="173"/>
      <c r="S278" s="173"/>
      <c r="T278" s="174"/>
      <c r="AT278" s="168" t="s">
        <v>206</v>
      </c>
      <c r="AU278" s="168" t="s">
        <v>87</v>
      </c>
      <c r="AV278" s="13" t="s">
        <v>87</v>
      </c>
      <c r="AW278" s="13" t="s">
        <v>32</v>
      </c>
      <c r="AX278" s="13" t="s">
        <v>85</v>
      </c>
      <c r="AY278" s="168" t="s">
        <v>121</v>
      </c>
    </row>
    <row r="279" spans="1:65" s="2" customFormat="1" ht="24.2" customHeight="1">
      <c r="A279" s="33"/>
      <c r="B279" s="144"/>
      <c r="C279" s="145" t="s">
        <v>477</v>
      </c>
      <c r="D279" s="145" t="s">
        <v>124</v>
      </c>
      <c r="E279" s="146" t="s">
        <v>478</v>
      </c>
      <c r="F279" s="147" t="s">
        <v>479</v>
      </c>
      <c r="G279" s="148" t="s">
        <v>204</v>
      </c>
      <c r="H279" s="149">
        <v>56</v>
      </c>
      <c r="I279" s="150"/>
      <c r="J279" s="151">
        <f>ROUND(I279*H279,2)</f>
        <v>0</v>
      </c>
      <c r="K279" s="147" t="s">
        <v>128</v>
      </c>
      <c r="L279" s="34"/>
      <c r="M279" s="152" t="s">
        <v>1</v>
      </c>
      <c r="N279" s="153" t="s">
        <v>42</v>
      </c>
      <c r="O279" s="59"/>
      <c r="P279" s="154">
        <f>O279*H279</f>
        <v>0</v>
      </c>
      <c r="Q279" s="154">
        <v>0</v>
      </c>
      <c r="R279" s="154">
        <f>Q279*H279</f>
        <v>0</v>
      </c>
      <c r="S279" s="154">
        <v>6.2E-2</v>
      </c>
      <c r="T279" s="155">
        <f>S279*H279</f>
        <v>3.472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6" t="s">
        <v>140</v>
      </c>
      <c r="AT279" s="156" t="s">
        <v>124</v>
      </c>
      <c r="AU279" s="156" t="s">
        <v>87</v>
      </c>
      <c r="AY279" s="18" t="s">
        <v>121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8" t="s">
        <v>85</v>
      </c>
      <c r="BK279" s="157">
        <f>ROUND(I279*H279,2)</f>
        <v>0</v>
      </c>
      <c r="BL279" s="18" t="s">
        <v>140</v>
      </c>
      <c r="BM279" s="156" t="s">
        <v>480</v>
      </c>
    </row>
    <row r="280" spans="1:65" s="13" customFormat="1" ht="11.25">
      <c r="B280" s="167"/>
      <c r="D280" s="158" t="s">
        <v>206</v>
      </c>
      <c r="E280" s="168" t="s">
        <v>1</v>
      </c>
      <c r="F280" s="169" t="s">
        <v>207</v>
      </c>
      <c r="H280" s="170">
        <v>56</v>
      </c>
      <c r="I280" s="171"/>
      <c r="L280" s="167"/>
      <c r="M280" s="172"/>
      <c r="N280" s="173"/>
      <c r="O280" s="173"/>
      <c r="P280" s="173"/>
      <c r="Q280" s="173"/>
      <c r="R280" s="173"/>
      <c r="S280" s="173"/>
      <c r="T280" s="174"/>
      <c r="AT280" s="168" t="s">
        <v>206</v>
      </c>
      <c r="AU280" s="168" t="s">
        <v>87</v>
      </c>
      <c r="AV280" s="13" t="s">
        <v>87</v>
      </c>
      <c r="AW280" s="13" t="s">
        <v>32</v>
      </c>
      <c r="AX280" s="13" t="s">
        <v>85</v>
      </c>
      <c r="AY280" s="168" t="s">
        <v>121</v>
      </c>
    </row>
    <row r="281" spans="1:65" s="12" customFormat="1" ht="22.9" customHeight="1">
      <c r="B281" s="131"/>
      <c r="D281" s="132" t="s">
        <v>76</v>
      </c>
      <c r="E281" s="142" t="s">
        <v>481</v>
      </c>
      <c r="F281" s="142" t="s">
        <v>482</v>
      </c>
      <c r="I281" s="134"/>
      <c r="J281" s="143">
        <f>BK281</f>
        <v>0</v>
      </c>
      <c r="L281" s="131"/>
      <c r="M281" s="136"/>
      <c r="N281" s="137"/>
      <c r="O281" s="137"/>
      <c r="P281" s="138">
        <f>SUM(P282:P290)</f>
        <v>0</v>
      </c>
      <c r="Q281" s="137"/>
      <c r="R281" s="138">
        <f>SUM(R282:R290)</f>
        <v>0</v>
      </c>
      <c r="S281" s="137"/>
      <c r="T281" s="139">
        <f>SUM(T282:T290)</f>
        <v>0</v>
      </c>
      <c r="AR281" s="132" t="s">
        <v>85</v>
      </c>
      <c r="AT281" s="140" t="s">
        <v>76</v>
      </c>
      <c r="AU281" s="140" t="s">
        <v>85</v>
      </c>
      <c r="AY281" s="132" t="s">
        <v>121</v>
      </c>
      <c r="BK281" s="141">
        <f>SUM(BK282:BK290)</f>
        <v>0</v>
      </c>
    </row>
    <row r="282" spans="1:65" s="2" customFormat="1" ht="24.2" customHeight="1">
      <c r="A282" s="33"/>
      <c r="B282" s="144"/>
      <c r="C282" s="145" t="s">
        <v>483</v>
      </c>
      <c r="D282" s="145" t="s">
        <v>124</v>
      </c>
      <c r="E282" s="146" t="s">
        <v>484</v>
      </c>
      <c r="F282" s="147" t="s">
        <v>485</v>
      </c>
      <c r="G282" s="148" t="s">
        <v>235</v>
      </c>
      <c r="H282" s="149">
        <v>53.526000000000003</v>
      </c>
      <c r="I282" s="150"/>
      <c r="J282" s="151">
        <f>ROUND(I282*H282,2)</f>
        <v>0</v>
      </c>
      <c r="K282" s="147" t="s">
        <v>128</v>
      </c>
      <c r="L282" s="34"/>
      <c r="M282" s="152" t="s">
        <v>1</v>
      </c>
      <c r="N282" s="153" t="s">
        <v>42</v>
      </c>
      <c r="O282" s="59"/>
      <c r="P282" s="154">
        <f>O282*H282</f>
        <v>0</v>
      </c>
      <c r="Q282" s="154">
        <v>0</v>
      </c>
      <c r="R282" s="154">
        <f>Q282*H282</f>
        <v>0</v>
      </c>
      <c r="S282" s="154">
        <v>0</v>
      </c>
      <c r="T282" s="155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6" t="s">
        <v>140</v>
      </c>
      <c r="AT282" s="156" t="s">
        <v>124</v>
      </c>
      <c r="AU282" s="156" t="s">
        <v>87</v>
      </c>
      <c r="AY282" s="18" t="s">
        <v>121</v>
      </c>
      <c r="BE282" s="157">
        <f>IF(N282="základní",J282,0)</f>
        <v>0</v>
      </c>
      <c r="BF282" s="157">
        <f>IF(N282="snížená",J282,0)</f>
        <v>0</v>
      </c>
      <c r="BG282" s="157">
        <f>IF(N282="zákl. přenesená",J282,0)</f>
        <v>0</v>
      </c>
      <c r="BH282" s="157">
        <f>IF(N282="sníž. přenesená",J282,0)</f>
        <v>0</v>
      </c>
      <c r="BI282" s="157">
        <f>IF(N282="nulová",J282,0)</f>
        <v>0</v>
      </c>
      <c r="BJ282" s="18" t="s">
        <v>85</v>
      </c>
      <c r="BK282" s="157">
        <f>ROUND(I282*H282,2)</f>
        <v>0</v>
      </c>
      <c r="BL282" s="18" t="s">
        <v>140</v>
      </c>
      <c r="BM282" s="156" t="s">
        <v>486</v>
      </c>
    </row>
    <row r="283" spans="1:65" s="2" customFormat="1" ht="24.2" customHeight="1">
      <c r="A283" s="33"/>
      <c r="B283" s="144"/>
      <c r="C283" s="145" t="s">
        <v>487</v>
      </c>
      <c r="D283" s="145" t="s">
        <v>124</v>
      </c>
      <c r="E283" s="146" t="s">
        <v>488</v>
      </c>
      <c r="F283" s="147" t="s">
        <v>489</v>
      </c>
      <c r="G283" s="148" t="s">
        <v>235</v>
      </c>
      <c r="H283" s="149">
        <v>53.526000000000003</v>
      </c>
      <c r="I283" s="150"/>
      <c r="J283" s="151">
        <f>ROUND(I283*H283,2)</f>
        <v>0</v>
      </c>
      <c r="K283" s="147" t="s">
        <v>128</v>
      </c>
      <c r="L283" s="34"/>
      <c r="M283" s="152" t="s">
        <v>1</v>
      </c>
      <c r="N283" s="153" t="s">
        <v>42</v>
      </c>
      <c r="O283" s="59"/>
      <c r="P283" s="154">
        <f>O283*H283</f>
        <v>0</v>
      </c>
      <c r="Q283" s="154">
        <v>0</v>
      </c>
      <c r="R283" s="154">
        <f>Q283*H283</f>
        <v>0</v>
      </c>
      <c r="S283" s="154">
        <v>0</v>
      </c>
      <c r="T283" s="155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6" t="s">
        <v>140</v>
      </c>
      <c r="AT283" s="156" t="s">
        <v>124</v>
      </c>
      <c r="AU283" s="156" t="s">
        <v>87</v>
      </c>
      <c r="AY283" s="18" t="s">
        <v>121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8" t="s">
        <v>85</v>
      </c>
      <c r="BK283" s="157">
        <f>ROUND(I283*H283,2)</f>
        <v>0</v>
      </c>
      <c r="BL283" s="18" t="s">
        <v>140</v>
      </c>
      <c r="BM283" s="156" t="s">
        <v>490</v>
      </c>
    </row>
    <row r="284" spans="1:65" s="2" customFormat="1" ht="24.2" customHeight="1">
      <c r="A284" s="33"/>
      <c r="B284" s="144"/>
      <c r="C284" s="145" t="s">
        <v>491</v>
      </c>
      <c r="D284" s="145" t="s">
        <v>124</v>
      </c>
      <c r="E284" s="146" t="s">
        <v>492</v>
      </c>
      <c r="F284" s="147" t="s">
        <v>493</v>
      </c>
      <c r="G284" s="148" t="s">
        <v>235</v>
      </c>
      <c r="H284" s="149">
        <v>481.73399999999998</v>
      </c>
      <c r="I284" s="150"/>
      <c r="J284" s="151">
        <f>ROUND(I284*H284,2)</f>
        <v>0</v>
      </c>
      <c r="K284" s="147" t="s">
        <v>128</v>
      </c>
      <c r="L284" s="34"/>
      <c r="M284" s="152" t="s">
        <v>1</v>
      </c>
      <c r="N284" s="153" t="s">
        <v>42</v>
      </c>
      <c r="O284" s="59"/>
      <c r="P284" s="154">
        <f>O284*H284</f>
        <v>0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6" t="s">
        <v>140</v>
      </c>
      <c r="AT284" s="156" t="s">
        <v>124</v>
      </c>
      <c r="AU284" s="156" t="s">
        <v>87</v>
      </c>
      <c r="AY284" s="18" t="s">
        <v>121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8" t="s">
        <v>85</v>
      </c>
      <c r="BK284" s="157">
        <f>ROUND(I284*H284,2)</f>
        <v>0</v>
      </c>
      <c r="BL284" s="18" t="s">
        <v>140</v>
      </c>
      <c r="BM284" s="156" t="s">
        <v>494</v>
      </c>
    </row>
    <row r="285" spans="1:65" s="13" customFormat="1" ht="11.25">
      <c r="B285" s="167"/>
      <c r="D285" s="158" t="s">
        <v>206</v>
      </c>
      <c r="E285" s="168" t="s">
        <v>1</v>
      </c>
      <c r="F285" s="169" t="s">
        <v>495</v>
      </c>
      <c r="H285" s="170">
        <v>481.73399999999998</v>
      </c>
      <c r="I285" s="171"/>
      <c r="L285" s="167"/>
      <c r="M285" s="172"/>
      <c r="N285" s="173"/>
      <c r="O285" s="173"/>
      <c r="P285" s="173"/>
      <c r="Q285" s="173"/>
      <c r="R285" s="173"/>
      <c r="S285" s="173"/>
      <c r="T285" s="174"/>
      <c r="AT285" s="168" t="s">
        <v>206</v>
      </c>
      <c r="AU285" s="168" t="s">
        <v>87</v>
      </c>
      <c r="AV285" s="13" t="s">
        <v>87</v>
      </c>
      <c r="AW285" s="13" t="s">
        <v>32</v>
      </c>
      <c r="AX285" s="13" t="s">
        <v>85</v>
      </c>
      <c r="AY285" s="168" t="s">
        <v>121</v>
      </c>
    </row>
    <row r="286" spans="1:65" s="2" customFormat="1" ht="33" customHeight="1">
      <c r="A286" s="33"/>
      <c r="B286" s="144"/>
      <c r="C286" s="145" t="s">
        <v>496</v>
      </c>
      <c r="D286" s="145" t="s">
        <v>124</v>
      </c>
      <c r="E286" s="146" t="s">
        <v>497</v>
      </c>
      <c r="F286" s="147" t="s">
        <v>498</v>
      </c>
      <c r="G286" s="148" t="s">
        <v>235</v>
      </c>
      <c r="H286" s="149">
        <v>14.606999999999999</v>
      </c>
      <c r="I286" s="150"/>
      <c r="J286" s="151">
        <f>ROUND(I286*H286,2)</f>
        <v>0</v>
      </c>
      <c r="K286" s="147" t="s">
        <v>128</v>
      </c>
      <c r="L286" s="34"/>
      <c r="M286" s="152" t="s">
        <v>1</v>
      </c>
      <c r="N286" s="153" t="s">
        <v>42</v>
      </c>
      <c r="O286" s="59"/>
      <c r="P286" s="154">
        <f>O286*H286</f>
        <v>0</v>
      </c>
      <c r="Q286" s="154">
        <v>0</v>
      </c>
      <c r="R286" s="154">
        <f>Q286*H286</f>
        <v>0</v>
      </c>
      <c r="S286" s="154">
        <v>0</v>
      </c>
      <c r="T286" s="15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6" t="s">
        <v>140</v>
      </c>
      <c r="AT286" s="156" t="s">
        <v>124</v>
      </c>
      <c r="AU286" s="156" t="s">
        <v>87</v>
      </c>
      <c r="AY286" s="18" t="s">
        <v>121</v>
      </c>
      <c r="BE286" s="157">
        <f>IF(N286="základní",J286,0)</f>
        <v>0</v>
      </c>
      <c r="BF286" s="157">
        <f>IF(N286="snížená",J286,0)</f>
        <v>0</v>
      </c>
      <c r="BG286" s="157">
        <f>IF(N286="zákl. přenesená",J286,0)</f>
        <v>0</v>
      </c>
      <c r="BH286" s="157">
        <f>IF(N286="sníž. přenesená",J286,0)</f>
        <v>0</v>
      </c>
      <c r="BI286" s="157">
        <f>IF(N286="nulová",J286,0)</f>
        <v>0</v>
      </c>
      <c r="BJ286" s="18" t="s">
        <v>85</v>
      </c>
      <c r="BK286" s="157">
        <f>ROUND(I286*H286,2)</f>
        <v>0</v>
      </c>
      <c r="BL286" s="18" t="s">
        <v>140</v>
      </c>
      <c r="BM286" s="156" t="s">
        <v>499</v>
      </c>
    </row>
    <row r="287" spans="1:65" s="13" customFormat="1" ht="11.25">
      <c r="B287" s="167"/>
      <c r="D287" s="158" t="s">
        <v>206</v>
      </c>
      <c r="E287" s="168" t="s">
        <v>1</v>
      </c>
      <c r="F287" s="169" t="s">
        <v>500</v>
      </c>
      <c r="H287" s="170">
        <v>14.606999999999999</v>
      </c>
      <c r="I287" s="171"/>
      <c r="L287" s="167"/>
      <c r="M287" s="172"/>
      <c r="N287" s="173"/>
      <c r="O287" s="173"/>
      <c r="P287" s="173"/>
      <c r="Q287" s="173"/>
      <c r="R287" s="173"/>
      <c r="S287" s="173"/>
      <c r="T287" s="174"/>
      <c r="AT287" s="168" t="s">
        <v>206</v>
      </c>
      <c r="AU287" s="168" t="s">
        <v>87</v>
      </c>
      <c r="AV287" s="13" t="s">
        <v>87</v>
      </c>
      <c r="AW287" s="13" t="s">
        <v>32</v>
      </c>
      <c r="AX287" s="13" t="s">
        <v>85</v>
      </c>
      <c r="AY287" s="168" t="s">
        <v>121</v>
      </c>
    </row>
    <row r="288" spans="1:65" s="2" customFormat="1" ht="33" customHeight="1">
      <c r="A288" s="33"/>
      <c r="B288" s="144"/>
      <c r="C288" s="145" t="s">
        <v>501</v>
      </c>
      <c r="D288" s="145" t="s">
        <v>124</v>
      </c>
      <c r="E288" s="146" t="s">
        <v>502</v>
      </c>
      <c r="F288" s="147" t="s">
        <v>503</v>
      </c>
      <c r="G288" s="148" t="s">
        <v>235</v>
      </c>
      <c r="H288" s="149">
        <v>4.8369999999999997</v>
      </c>
      <c r="I288" s="150"/>
      <c r="J288" s="151">
        <f>ROUND(I288*H288,2)</f>
        <v>0</v>
      </c>
      <c r="K288" s="147" t="s">
        <v>128</v>
      </c>
      <c r="L288" s="34"/>
      <c r="M288" s="152" t="s">
        <v>1</v>
      </c>
      <c r="N288" s="153" t="s">
        <v>42</v>
      </c>
      <c r="O288" s="59"/>
      <c r="P288" s="154">
        <f>O288*H288</f>
        <v>0</v>
      </c>
      <c r="Q288" s="154">
        <v>0</v>
      </c>
      <c r="R288" s="154">
        <f>Q288*H288</f>
        <v>0</v>
      </c>
      <c r="S288" s="154">
        <v>0</v>
      </c>
      <c r="T288" s="155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6" t="s">
        <v>140</v>
      </c>
      <c r="AT288" s="156" t="s">
        <v>124</v>
      </c>
      <c r="AU288" s="156" t="s">
        <v>87</v>
      </c>
      <c r="AY288" s="18" t="s">
        <v>121</v>
      </c>
      <c r="BE288" s="157">
        <f>IF(N288="základní",J288,0)</f>
        <v>0</v>
      </c>
      <c r="BF288" s="157">
        <f>IF(N288="snížená",J288,0)</f>
        <v>0</v>
      </c>
      <c r="BG288" s="157">
        <f>IF(N288="zákl. přenesená",J288,0)</f>
        <v>0</v>
      </c>
      <c r="BH288" s="157">
        <f>IF(N288="sníž. přenesená",J288,0)</f>
        <v>0</v>
      </c>
      <c r="BI288" s="157">
        <f>IF(N288="nulová",J288,0)</f>
        <v>0</v>
      </c>
      <c r="BJ288" s="18" t="s">
        <v>85</v>
      </c>
      <c r="BK288" s="157">
        <f>ROUND(I288*H288,2)</f>
        <v>0</v>
      </c>
      <c r="BL288" s="18" t="s">
        <v>140</v>
      </c>
      <c r="BM288" s="156" t="s">
        <v>504</v>
      </c>
    </row>
    <row r="289" spans="1:65" s="2" customFormat="1" ht="44.25" customHeight="1">
      <c r="A289" s="33"/>
      <c r="B289" s="144"/>
      <c r="C289" s="145" t="s">
        <v>505</v>
      </c>
      <c r="D289" s="145" t="s">
        <v>124</v>
      </c>
      <c r="E289" s="146" t="s">
        <v>506</v>
      </c>
      <c r="F289" s="147" t="s">
        <v>507</v>
      </c>
      <c r="G289" s="148" t="s">
        <v>235</v>
      </c>
      <c r="H289" s="149">
        <v>34.082000000000001</v>
      </c>
      <c r="I289" s="150"/>
      <c r="J289" s="151">
        <f>ROUND(I289*H289,2)</f>
        <v>0</v>
      </c>
      <c r="K289" s="147" t="s">
        <v>128</v>
      </c>
      <c r="L289" s="34"/>
      <c r="M289" s="152" t="s">
        <v>1</v>
      </c>
      <c r="N289" s="153" t="s">
        <v>42</v>
      </c>
      <c r="O289" s="59"/>
      <c r="P289" s="154">
        <f>O289*H289</f>
        <v>0</v>
      </c>
      <c r="Q289" s="154">
        <v>0</v>
      </c>
      <c r="R289" s="154">
        <f>Q289*H289</f>
        <v>0</v>
      </c>
      <c r="S289" s="154">
        <v>0</v>
      </c>
      <c r="T289" s="155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56" t="s">
        <v>140</v>
      </c>
      <c r="AT289" s="156" t="s">
        <v>124</v>
      </c>
      <c r="AU289" s="156" t="s">
        <v>87</v>
      </c>
      <c r="AY289" s="18" t="s">
        <v>121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8" t="s">
        <v>85</v>
      </c>
      <c r="BK289" s="157">
        <f>ROUND(I289*H289,2)</f>
        <v>0</v>
      </c>
      <c r="BL289" s="18" t="s">
        <v>140</v>
      </c>
      <c r="BM289" s="156" t="s">
        <v>508</v>
      </c>
    </row>
    <row r="290" spans="1:65" s="13" customFormat="1" ht="11.25">
      <c r="B290" s="167"/>
      <c r="D290" s="158" t="s">
        <v>206</v>
      </c>
      <c r="E290" s="168" t="s">
        <v>1</v>
      </c>
      <c r="F290" s="169" t="s">
        <v>509</v>
      </c>
      <c r="H290" s="170">
        <v>34.082000000000001</v>
      </c>
      <c r="I290" s="171"/>
      <c r="L290" s="167"/>
      <c r="M290" s="172"/>
      <c r="N290" s="173"/>
      <c r="O290" s="173"/>
      <c r="P290" s="173"/>
      <c r="Q290" s="173"/>
      <c r="R290" s="173"/>
      <c r="S290" s="173"/>
      <c r="T290" s="174"/>
      <c r="AT290" s="168" t="s">
        <v>206</v>
      </c>
      <c r="AU290" s="168" t="s">
        <v>87</v>
      </c>
      <c r="AV290" s="13" t="s">
        <v>87</v>
      </c>
      <c r="AW290" s="13" t="s">
        <v>32</v>
      </c>
      <c r="AX290" s="13" t="s">
        <v>85</v>
      </c>
      <c r="AY290" s="168" t="s">
        <v>121</v>
      </c>
    </row>
    <row r="291" spans="1:65" s="12" customFormat="1" ht="22.9" customHeight="1">
      <c r="B291" s="131"/>
      <c r="D291" s="132" t="s">
        <v>76</v>
      </c>
      <c r="E291" s="142" t="s">
        <v>510</v>
      </c>
      <c r="F291" s="142" t="s">
        <v>511</v>
      </c>
      <c r="I291" s="134"/>
      <c r="J291" s="143">
        <f>BK291</f>
        <v>0</v>
      </c>
      <c r="L291" s="131"/>
      <c r="M291" s="136"/>
      <c r="N291" s="137"/>
      <c r="O291" s="137"/>
      <c r="P291" s="138">
        <f>P292</f>
        <v>0</v>
      </c>
      <c r="Q291" s="137"/>
      <c r="R291" s="138">
        <f>R292</f>
        <v>0</v>
      </c>
      <c r="S291" s="137"/>
      <c r="T291" s="139">
        <f>T292</f>
        <v>0</v>
      </c>
      <c r="AR291" s="132" t="s">
        <v>85</v>
      </c>
      <c r="AT291" s="140" t="s">
        <v>76</v>
      </c>
      <c r="AU291" s="140" t="s">
        <v>85</v>
      </c>
      <c r="AY291" s="132" t="s">
        <v>121</v>
      </c>
      <c r="BK291" s="141">
        <f>BK292</f>
        <v>0</v>
      </c>
    </row>
    <row r="292" spans="1:65" s="2" customFormat="1" ht="21.75" customHeight="1">
      <c r="A292" s="33"/>
      <c r="B292" s="144"/>
      <c r="C292" s="145" t="s">
        <v>313</v>
      </c>
      <c r="D292" s="145" t="s">
        <v>124</v>
      </c>
      <c r="E292" s="146" t="s">
        <v>512</v>
      </c>
      <c r="F292" s="147" t="s">
        <v>513</v>
      </c>
      <c r="G292" s="148" t="s">
        <v>235</v>
      </c>
      <c r="H292" s="149">
        <v>39.116</v>
      </c>
      <c r="I292" s="150"/>
      <c r="J292" s="151">
        <f>ROUND(I292*H292,2)</f>
        <v>0</v>
      </c>
      <c r="K292" s="147" t="s">
        <v>128</v>
      </c>
      <c r="L292" s="34"/>
      <c r="M292" s="152" t="s">
        <v>1</v>
      </c>
      <c r="N292" s="153" t="s">
        <v>42</v>
      </c>
      <c r="O292" s="59"/>
      <c r="P292" s="154">
        <f>O292*H292</f>
        <v>0</v>
      </c>
      <c r="Q292" s="154">
        <v>0</v>
      </c>
      <c r="R292" s="154">
        <f>Q292*H292</f>
        <v>0</v>
      </c>
      <c r="S292" s="154">
        <v>0</v>
      </c>
      <c r="T292" s="155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6" t="s">
        <v>140</v>
      </c>
      <c r="AT292" s="156" t="s">
        <v>124</v>
      </c>
      <c r="AU292" s="156" t="s">
        <v>87</v>
      </c>
      <c r="AY292" s="18" t="s">
        <v>121</v>
      </c>
      <c r="BE292" s="157">
        <f>IF(N292="základní",J292,0)</f>
        <v>0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18" t="s">
        <v>85</v>
      </c>
      <c r="BK292" s="157">
        <f>ROUND(I292*H292,2)</f>
        <v>0</v>
      </c>
      <c r="BL292" s="18" t="s">
        <v>140</v>
      </c>
      <c r="BM292" s="156" t="s">
        <v>514</v>
      </c>
    </row>
    <row r="293" spans="1:65" s="12" customFormat="1" ht="25.9" customHeight="1">
      <c r="B293" s="131"/>
      <c r="D293" s="132" t="s">
        <v>76</v>
      </c>
      <c r="E293" s="133" t="s">
        <v>515</v>
      </c>
      <c r="F293" s="133" t="s">
        <v>516</v>
      </c>
      <c r="I293" s="134"/>
      <c r="J293" s="135">
        <f>BK293</f>
        <v>0</v>
      </c>
      <c r="L293" s="131"/>
      <c r="M293" s="136"/>
      <c r="N293" s="137"/>
      <c r="O293" s="137"/>
      <c r="P293" s="138">
        <f>P294+P323+P325+P327+P329+P331+P335+P374+P438+P445+P460+P501+P510+P529+P552+P570+P584+P593+P619</f>
        <v>0</v>
      </c>
      <c r="Q293" s="137"/>
      <c r="R293" s="138">
        <f>R294+R323+R325+R327+R329+R331+R335+R374+R438+R445+R460+R501+R510+R529+R552+R570+R584+R593+R619</f>
        <v>26.368177350000003</v>
      </c>
      <c r="S293" s="137"/>
      <c r="T293" s="139">
        <f>T294+T323+T325+T327+T329+T331+T335+T374+T438+T445+T460+T501+T510+T529+T552+T570+T584+T593+T619</f>
        <v>5.8528852000000011</v>
      </c>
      <c r="AR293" s="132" t="s">
        <v>87</v>
      </c>
      <c r="AT293" s="140" t="s">
        <v>76</v>
      </c>
      <c r="AU293" s="140" t="s">
        <v>77</v>
      </c>
      <c r="AY293" s="132" t="s">
        <v>121</v>
      </c>
      <c r="BK293" s="141">
        <f>BK294+BK323+BK325+BK327+BK329+BK331+BK335+BK374+BK438+BK445+BK460+BK501+BK510+BK529+BK552+BK570+BK584+BK593+BK619</f>
        <v>0</v>
      </c>
    </row>
    <row r="294" spans="1:65" s="12" customFormat="1" ht="22.9" customHeight="1">
      <c r="B294" s="131"/>
      <c r="D294" s="132" t="s">
        <v>76</v>
      </c>
      <c r="E294" s="142" t="s">
        <v>517</v>
      </c>
      <c r="F294" s="142" t="s">
        <v>518</v>
      </c>
      <c r="I294" s="134"/>
      <c r="J294" s="143">
        <f>BK294</f>
        <v>0</v>
      </c>
      <c r="L294" s="131"/>
      <c r="M294" s="136"/>
      <c r="N294" s="137"/>
      <c r="O294" s="137"/>
      <c r="P294" s="138">
        <f>SUM(P295:P322)</f>
        <v>0</v>
      </c>
      <c r="Q294" s="137"/>
      <c r="R294" s="138">
        <f>SUM(R295:R322)</f>
        <v>2.2490244000000001</v>
      </c>
      <c r="S294" s="137"/>
      <c r="T294" s="139">
        <f>SUM(T295:T322)</f>
        <v>0</v>
      </c>
      <c r="AR294" s="132" t="s">
        <v>87</v>
      </c>
      <c r="AT294" s="140" t="s">
        <v>76</v>
      </c>
      <c r="AU294" s="140" t="s">
        <v>85</v>
      </c>
      <c r="AY294" s="132" t="s">
        <v>121</v>
      </c>
      <c r="BK294" s="141">
        <f>SUM(BK295:BK322)</f>
        <v>0</v>
      </c>
    </row>
    <row r="295" spans="1:65" s="2" customFormat="1" ht="24.2" customHeight="1">
      <c r="A295" s="33"/>
      <c r="B295" s="144"/>
      <c r="C295" s="145" t="s">
        <v>519</v>
      </c>
      <c r="D295" s="145" t="s">
        <v>124</v>
      </c>
      <c r="E295" s="146" t="s">
        <v>520</v>
      </c>
      <c r="F295" s="147" t="s">
        <v>521</v>
      </c>
      <c r="G295" s="148" t="s">
        <v>223</v>
      </c>
      <c r="H295" s="149">
        <v>113.4</v>
      </c>
      <c r="I295" s="150"/>
      <c r="J295" s="151">
        <f>ROUND(I295*H295,2)</f>
        <v>0</v>
      </c>
      <c r="K295" s="147" t="s">
        <v>128</v>
      </c>
      <c r="L295" s="34"/>
      <c r="M295" s="152" t="s">
        <v>1</v>
      </c>
      <c r="N295" s="153" t="s">
        <v>42</v>
      </c>
      <c r="O295" s="59"/>
      <c r="P295" s="154">
        <f>O295*H295</f>
        <v>0</v>
      </c>
      <c r="Q295" s="154">
        <v>2.9999999999999997E-4</v>
      </c>
      <c r="R295" s="154">
        <f>Q295*H295</f>
        <v>3.4020000000000002E-2</v>
      </c>
      <c r="S295" s="154">
        <v>0</v>
      </c>
      <c r="T295" s="155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56" t="s">
        <v>274</v>
      </c>
      <c r="AT295" s="156" t="s">
        <v>124</v>
      </c>
      <c r="AU295" s="156" t="s">
        <v>87</v>
      </c>
      <c r="AY295" s="18" t="s">
        <v>121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8" t="s">
        <v>85</v>
      </c>
      <c r="BK295" s="157">
        <f>ROUND(I295*H295,2)</f>
        <v>0</v>
      </c>
      <c r="BL295" s="18" t="s">
        <v>274</v>
      </c>
      <c r="BM295" s="156" t="s">
        <v>522</v>
      </c>
    </row>
    <row r="296" spans="1:65" s="13" customFormat="1" ht="11.25">
      <c r="B296" s="167"/>
      <c r="D296" s="158" t="s">
        <v>206</v>
      </c>
      <c r="E296" s="168" t="s">
        <v>1</v>
      </c>
      <c r="F296" s="169" t="s">
        <v>523</v>
      </c>
      <c r="H296" s="170">
        <v>113.4</v>
      </c>
      <c r="I296" s="171"/>
      <c r="L296" s="167"/>
      <c r="M296" s="172"/>
      <c r="N296" s="173"/>
      <c r="O296" s="173"/>
      <c r="P296" s="173"/>
      <c r="Q296" s="173"/>
      <c r="R296" s="173"/>
      <c r="S296" s="173"/>
      <c r="T296" s="174"/>
      <c r="AT296" s="168" t="s">
        <v>206</v>
      </c>
      <c r="AU296" s="168" t="s">
        <v>87</v>
      </c>
      <c r="AV296" s="13" t="s">
        <v>87</v>
      </c>
      <c r="AW296" s="13" t="s">
        <v>32</v>
      </c>
      <c r="AX296" s="13" t="s">
        <v>77</v>
      </c>
      <c r="AY296" s="168" t="s">
        <v>121</v>
      </c>
    </row>
    <row r="297" spans="1:65" s="14" customFormat="1" ht="11.25">
      <c r="B297" s="185"/>
      <c r="D297" s="158" t="s">
        <v>206</v>
      </c>
      <c r="E297" s="186" t="s">
        <v>1</v>
      </c>
      <c r="F297" s="187" t="s">
        <v>289</v>
      </c>
      <c r="H297" s="188">
        <v>113.4</v>
      </c>
      <c r="I297" s="189"/>
      <c r="L297" s="185"/>
      <c r="M297" s="190"/>
      <c r="N297" s="191"/>
      <c r="O297" s="191"/>
      <c r="P297" s="191"/>
      <c r="Q297" s="191"/>
      <c r="R297" s="191"/>
      <c r="S297" s="191"/>
      <c r="T297" s="192"/>
      <c r="AT297" s="186" t="s">
        <v>206</v>
      </c>
      <c r="AU297" s="186" t="s">
        <v>87</v>
      </c>
      <c r="AV297" s="14" t="s">
        <v>140</v>
      </c>
      <c r="AW297" s="14" t="s">
        <v>32</v>
      </c>
      <c r="AX297" s="14" t="s">
        <v>85</v>
      </c>
      <c r="AY297" s="186" t="s">
        <v>121</v>
      </c>
    </row>
    <row r="298" spans="1:65" s="2" customFormat="1" ht="24.2" customHeight="1">
      <c r="A298" s="33"/>
      <c r="B298" s="144"/>
      <c r="C298" s="175" t="s">
        <v>524</v>
      </c>
      <c r="D298" s="175" t="s">
        <v>275</v>
      </c>
      <c r="E298" s="176" t="s">
        <v>525</v>
      </c>
      <c r="F298" s="177" t="s">
        <v>526</v>
      </c>
      <c r="G298" s="178" t="s">
        <v>223</v>
      </c>
      <c r="H298" s="179">
        <v>115.66800000000001</v>
      </c>
      <c r="I298" s="180"/>
      <c r="J298" s="181">
        <f>ROUND(I298*H298,2)</f>
        <v>0</v>
      </c>
      <c r="K298" s="177" t="s">
        <v>128</v>
      </c>
      <c r="L298" s="182"/>
      <c r="M298" s="183" t="s">
        <v>1</v>
      </c>
      <c r="N298" s="184" t="s">
        <v>42</v>
      </c>
      <c r="O298" s="59"/>
      <c r="P298" s="154">
        <f>O298*H298</f>
        <v>0</v>
      </c>
      <c r="Q298" s="154">
        <v>4.8999999999999998E-3</v>
      </c>
      <c r="R298" s="154">
        <f>Q298*H298</f>
        <v>0.56677319999999998</v>
      </c>
      <c r="S298" s="154">
        <v>0</v>
      </c>
      <c r="T298" s="155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56" t="s">
        <v>358</v>
      </c>
      <c r="AT298" s="156" t="s">
        <v>275</v>
      </c>
      <c r="AU298" s="156" t="s">
        <v>87</v>
      </c>
      <c r="AY298" s="18" t="s">
        <v>121</v>
      </c>
      <c r="BE298" s="157">
        <f>IF(N298="základní",J298,0)</f>
        <v>0</v>
      </c>
      <c r="BF298" s="157">
        <f>IF(N298="snížená",J298,0)</f>
        <v>0</v>
      </c>
      <c r="BG298" s="157">
        <f>IF(N298="zákl. přenesená",J298,0)</f>
        <v>0</v>
      </c>
      <c r="BH298" s="157">
        <f>IF(N298="sníž. přenesená",J298,0)</f>
        <v>0</v>
      </c>
      <c r="BI298" s="157">
        <f>IF(N298="nulová",J298,0)</f>
        <v>0</v>
      </c>
      <c r="BJ298" s="18" t="s">
        <v>85</v>
      </c>
      <c r="BK298" s="157">
        <f>ROUND(I298*H298,2)</f>
        <v>0</v>
      </c>
      <c r="BL298" s="18" t="s">
        <v>274</v>
      </c>
      <c r="BM298" s="156" t="s">
        <v>527</v>
      </c>
    </row>
    <row r="299" spans="1:65" s="13" customFormat="1" ht="11.25">
      <c r="B299" s="167"/>
      <c r="D299" s="158" t="s">
        <v>206</v>
      </c>
      <c r="E299" s="168" t="s">
        <v>1</v>
      </c>
      <c r="F299" s="169" t="s">
        <v>528</v>
      </c>
      <c r="H299" s="170">
        <v>115.66800000000001</v>
      </c>
      <c r="I299" s="171"/>
      <c r="L299" s="167"/>
      <c r="M299" s="172"/>
      <c r="N299" s="173"/>
      <c r="O299" s="173"/>
      <c r="P299" s="173"/>
      <c r="Q299" s="173"/>
      <c r="R299" s="173"/>
      <c r="S299" s="173"/>
      <c r="T299" s="174"/>
      <c r="AT299" s="168" t="s">
        <v>206</v>
      </c>
      <c r="AU299" s="168" t="s">
        <v>87</v>
      </c>
      <c r="AV299" s="13" t="s">
        <v>87</v>
      </c>
      <c r="AW299" s="13" t="s">
        <v>32</v>
      </c>
      <c r="AX299" s="13" t="s">
        <v>85</v>
      </c>
      <c r="AY299" s="168" t="s">
        <v>121</v>
      </c>
    </row>
    <row r="300" spans="1:65" s="2" customFormat="1" ht="24.2" customHeight="1">
      <c r="A300" s="33"/>
      <c r="B300" s="144"/>
      <c r="C300" s="145" t="s">
        <v>529</v>
      </c>
      <c r="D300" s="145" t="s">
        <v>124</v>
      </c>
      <c r="E300" s="146" t="s">
        <v>530</v>
      </c>
      <c r="F300" s="147" t="s">
        <v>531</v>
      </c>
      <c r="G300" s="148" t="s">
        <v>223</v>
      </c>
      <c r="H300" s="149">
        <v>118.6</v>
      </c>
      <c r="I300" s="150"/>
      <c r="J300" s="151">
        <f>ROUND(I300*H300,2)</f>
        <v>0</v>
      </c>
      <c r="K300" s="147" t="s">
        <v>128</v>
      </c>
      <c r="L300" s="34"/>
      <c r="M300" s="152" t="s">
        <v>1</v>
      </c>
      <c r="N300" s="153" t="s">
        <v>42</v>
      </c>
      <c r="O300" s="59"/>
      <c r="P300" s="154">
        <f>O300*H300</f>
        <v>0</v>
      </c>
      <c r="Q300" s="154">
        <v>0</v>
      </c>
      <c r="R300" s="154">
        <f>Q300*H300</f>
        <v>0</v>
      </c>
      <c r="S300" s="154">
        <v>0</v>
      </c>
      <c r="T300" s="155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6" t="s">
        <v>274</v>
      </c>
      <c r="AT300" s="156" t="s">
        <v>124</v>
      </c>
      <c r="AU300" s="156" t="s">
        <v>87</v>
      </c>
      <c r="AY300" s="18" t="s">
        <v>121</v>
      </c>
      <c r="BE300" s="157">
        <f>IF(N300="základní",J300,0)</f>
        <v>0</v>
      </c>
      <c r="BF300" s="157">
        <f>IF(N300="snížená",J300,0)</f>
        <v>0</v>
      </c>
      <c r="BG300" s="157">
        <f>IF(N300="zákl. přenesená",J300,0)</f>
        <v>0</v>
      </c>
      <c r="BH300" s="157">
        <f>IF(N300="sníž. přenesená",J300,0)</f>
        <v>0</v>
      </c>
      <c r="BI300" s="157">
        <f>IF(N300="nulová",J300,0)</f>
        <v>0</v>
      </c>
      <c r="BJ300" s="18" t="s">
        <v>85</v>
      </c>
      <c r="BK300" s="157">
        <f>ROUND(I300*H300,2)</f>
        <v>0</v>
      </c>
      <c r="BL300" s="18" t="s">
        <v>274</v>
      </c>
      <c r="BM300" s="156" t="s">
        <v>532</v>
      </c>
    </row>
    <row r="301" spans="1:65" s="13" customFormat="1" ht="11.25">
      <c r="B301" s="167"/>
      <c r="D301" s="158" t="s">
        <v>206</v>
      </c>
      <c r="E301" s="168" t="s">
        <v>1</v>
      </c>
      <c r="F301" s="169" t="s">
        <v>533</v>
      </c>
      <c r="H301" s="170">
        <v>118.6</v>
      </c>
      <c r="I301" s="171"/>
      <c r="L301" s="167"/>
      <c r="M301" s="172"/>
      <c r="N301" s="173"/>
      <c r="O301" s="173"/>
      <c r="P301" s="173"/>
      <c r="Q301" s="173"/>
      <c r="R301" s="173"/>
      <c r="S301" s="173"/>
      <c r="T301" s="174"/>
      <c r="AT301" s="168" t="s">
        <v>206</v>
      </c>
      <c r="AU301" s="168" t="s">
        <v>87</v>
      </c>
      <c r="AV301" s="13" t="s">
        <v>87</v>
      </c>
      <c r="AW301" s="13" t="s">
        <v>32</v>
      </c>
      <c r="AX301" s="13" t="s">
        <v>85</v>
      </c>
      <c r="AY301" s="168" t="s">
        <v>121</v>
      </c>
    </row>
    <row r="302" spans="1:65" s="2" customFormat="1" ht="24.2" customHeight="1">
      <c r="A302" s="33"/>
      <c r="B302" s="144"/>
      <c r="C302" s="175" t="s">
        <v>534</v>
      </c>
      <c r="D302" s="175" t="s">
        <v>275</v>
      </c>
      <c r="E302" s="176" t="s">
        <v>535</v>
      </c>
      <c r="F302" s="177" t="s">
        <v>536</v>
      </c>
      <c r="G302" s="178" t="s">
        <v>223</v>
      </c>
      <c r="H302" s="179">
        <v>124.53</v>
      </c>
      <c r="I302" s="180"/>
      <c r="J302" s="181">
        <f>ROUND(I302*H302,2)</f>
        <v>0</v>
      </c>
      <c r="K302" s="177" t="s">
        <v>128</v>
      </c>
      <c r="L302" s="182"/>
      <c r="M302" s="183" t="s">
        <v>1</v>
      </c>
      <c r="N302" s="184" t="s">
        <v>42</v>
      </c>
      <c r="O302" s="59"/>
      <c r="P302" s="154">
        <f>O302*H302</f>
        <v>0</v>
      </c>
      <c r="Q302" s="154">
        <v>3.8999999999999999E-4</v>
      </c>
      <c r="R302" s="154">
        <f>Q302*H302</f>
        <v>4.8566699999999997E-2</v>
      </c>
      <c r="S302" s="154">
        <v>0</v>
      </c>
      <c r="T302" s="155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6" t="s">
        <v>358</v>
      </c>
      <c r="AT302" s="156" t="s">
        <v>275</v>
      </c>
      <c r="AU302" s="156" t="s">
        <v>87</v>
      </c>
      <c r="AY302" s="18" t="s">
        <v>121</v>
      </c>
      <c r="BE302" s="157">
        <f>IF(N302="základní",J302,0)</f>
        <v>0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8" t="s">
        <v>85</v>
      </c>
      <c r="BK302" s="157">
        <f>ROUND(I302*H302,2)</f>
        <v>0</v>
      </c>
      <c r="BL302" s="18" t="s">
        <v>274</v>
      </c>
      <c r="BM302" s="156" t="s">
        <v>537</v>
      </c>
    </row>
    <row r="303" spans="1:65" s="13" customFormat="1" ht="11.25">
      <c r="B303" s="167"/>
      <c r="D303" s="158" t="s">
        <v>206</v>
      </c>
      <c r="E303" s="168" t="s">
        <v>1</v>
      </c>
      <c r="F303" s="169" t="s">
        <v>538</v>
      </c>
      <c r="H303" s="170">
        <v>124.53</v>
      </c>
      <c r="I303" s="171"/>
      <c r="L303" s="167"/>
      <c r="M303" s="172"/>
      <c r="N303" s="173"/>
      <c r="O303" s="173"/>
      <c r="P303" s="173"/>
      <c r="Q303" s="173"/>
      <c r="R303" s="173"/>
      <c r="S303" s="173"/>
      <c r="T303" s="174"/>
      <c r="AT303" s="168" t="s">
        <v>206</v>
      </c>
      <c r="AU303" s="168" t="s">
        <v>87</v>
      </c>
      <c r="AV303" s="13" t="s">
        <v>87</v>
      </c>
      <c r="AW303" s="13" t="s">
        <v>32</v>
      </c>
      <c r="AX303" s="13" t="s">
        <v>85</v>
      </c>
      <c r="AY303" s="168" t="s">
        <v>121</v>
      </c>
    </row>
    <row r="304" spans="1:65" s="2" customFormat="1" ht="24.2" customHeight="1">
      <c r="A304" s="33"/>
      <c r="B304" s="144"/>
      <c r="C304" s="145" t="s">
        <v>539</v>
      </c>
      <c r="D304" s="145" t="s">
        <v>124</v>
      </c>
      <c r="E304" s="146" t="s">
        <v>540</v>
      </c>
      <c r="F304" s="147" t="s">
        <v>541</v>
      </c>
      <c r="G304" s="148" t="s">
        <v>223</v>
      </c>
      <c r="H304" s="149">
        <v>243</v>
      </c>
      <c r="I304" s="150"/>
      <c r="J304" s="151">
        <f>ROUND(I304*H304,2)</f>
        <v>0</v>
      </c>
      <c r="K304" s="147" t="s">
        <v>128</v>
      </c>
      <c r="L304" s="34"/>
      <c r="M304" s="152" t="s">
        <v>1</v>
      </c>
      <c r="N304" s="153" t="s">
        <v>42</v>
      </c>
      <c r="O304" s="59"/>
      <c r="P304" s="154">
        <f>O304*H304</f>
        <v>0</v>
      </c>
      <c r="Q304" s="154">
        <v>0</v>
      </c>
      <c r="R304" s="154">
        <f>Q304*H304</f>
        <v>0</v>
      </c>
      <c r="S304" s="154">
        <v>0</v>
      </c>
      <c r="T304" s="155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56" t="s">
        <v>274</v>
      </c>
      <c r="AT304" s="156" t="s">
        <v>124</v>
      </c>
      <c r="AU304" s="156" t="s">
        <v>87</v>
      </c>
      <c r="AY304" s="18" t="s">
        <v>121</v>
      </c>
      <c r="BE304" s="157">
        <f>IF(N304="základní",J304,0)</f>
        <v>0</v>
      </c>
      <c r="BF304" s="157">
        <f>IF(N304="snížená",J304,0)</f>
        <v>0</v>
      </c>
      <c r="BG304" s="157">
        <f>IF(N304="zákl. přenesená",J304,0)</f>
        <v>0</v>
      </c>
      <c r="BH304" s="157">
        <f>IF(N304="sníž. přenesená",J304,0)</f>
        <v>0</v>
      </c>
      <c r="BI304" s="157">
        <f>IF(N304="nulová",J304,0)</f>
        <v>0</v>
      </c>
      <c r="BJ304" s="18" t="s">
        <v>85</v>
      </c>
      <c r="BK304" s="157">
        <f>ROUND(I304*H304,2)</f>
        <v>0</v>
      </c>
      <c r="BL304" s="18" t="s">
        <v>274</v>
      </c>
      <c r="BM304" s="156" t="s">
        <v>542</v>
      </c>
    </row>
    <row r="305" spans="1:65" s="2" customFormat="1" ht="19.5">
      <c r="A305" s="33"/>
      <c r="B305" s="34"/>
      <c r="C305" s="33"/>
      <c r="D305" s="158" t="s">
        <v>134</v>
      </c>
      <c r="E305" s="33"/>
      <c r="F305" s="159" t="s">
        <v>543</v>
      </c>
      <c r="G305" s="33"/>
      <c r="H305" s="33"/>
      <c r="I305" s="160"/>
      <c r="J305" s="33"/>
      <c r="K305" s="33"/>
      <c r="L305" s="34"/>
      <c r="M305" s="161"/>
      <c r="N305" s="162"/>
      <c r="O305" s="59"/>
      <c r="P305" s="59"/>
      <c r="Q305" s="59"/>
      <c r="R305" s="59"/>
      <c r="S305" s="59"/>
      <c r="T305" s="60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134</v>
      </c>
      <c r="AU305" s="18" t="s">
        <v>87</v>
      </c>
    </row>
    <row r="306" spans="1:65" s="13" customFormat="1" ht="11.25">
      <c r="B306" s="167"/>
      <c r="D306" s="158" t="s">
        <v>206</v>
      </c>
      <c r="E306" s="168" t="s">
        <v>1</v>
      </c>
      <c r="F306" s="169" t="s">
        <v>544</v>
      </c>
      <c r="H306" s="170">
        <v>243</v>
      </c>
      <c r="I306" s="171"/>
      <c r="L306" s="167"/>
      <c r="M306" s="172"/>
      <c r="N306" s="173"/>
      <c r="O306" s="173"/>
      <c r="P306" s="173"/>
      <c r="Q306" s="173"/>
      <c r="R306" s="173"/>
      <c r="S306" s="173"/>
      <c r="T306" s="174"/>
      <c r="AT306" s="168" t="s">
        <v>206</v>
      </c>
      <c r="AU306" s="168" t="s">
        <v>87</v>
      </c>
      <c r="AV306" s="13" t="s">
        <v>87</v>
      </c>
      <c r="AW306" s="13" t="s">
        <v>32</v>
      </c>
      <c r="AX306" s="13" t="s">
        <v>85</v>
      </c>
      <c r="AY306" s="168" t="s">
        <v>121</v>
      </c>
    </row>
    <row r="307" spans="1:65" s="2" customFormat="1" ht="24.2" customHeight="1">
      <c r="A307" s="33"/>
      <c r="B307" s="144"/>
      <c r="C307" s="175" t="s">
        <v>545</v>
      </c>
      <c r="D307" s="175" t="s">
        <v>275</v>
      </c>
      <c r="E307" s="176" t="s">
        <v>546</v>
      </c>
      <c r="F307" s="177" t="s">
        <v>547</v>
      </c>
      <c r="G307" s="178" t="s">
        <v>223</v>
      </c>
      <c r="H307" s="179">
        <v>123.93</v>
      </c>
      <c r="I307" s="180"/>
      <c r="J307" s="181">
        <f>ROUND(I307*H307,2)</f>
        <v>0</v>
      </c>
      <c r="K307" s="177" t="s">
        <v>128</v>
      </c>
      <c r="L307" s="182"/>
      <c r="M307" s="183" t="s">
        <v>1</v>
      </c>
      <c r="N307" s="184" t="s">
        <v>42</v>
      </c>
      <c r="O307" s="59"/>
      <c r="P307" s="154">
        <f>O307*H307</f>
        <v>0</v>
      </c>
      <c r="Q307" s="154">
        <v>4.1999999999999997E-3</v>
      </c>
      <c r="R307" s="154">
        <f>Q307*H307</f>
        <v>0.52050600000000002</v>
      </c>
      <c r="S307" s="154">
        <v>0</v>
      </c>
      <c r="T307" s="155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56" t="s">
        <v>358</v>
      </c>
      <c r="AT307" s="156" t="s">
        <v>275</v>
      </c>
      <c r="AU307" s="156" t="s">
        <v>87</v>
      </c>
      <c r="AY307" s="18" t="s">
        <v>121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8" t="s">
        <v>85</v>
      </c>
      <c r="BK307" s="157">
        <f>ROUND(I307*H307,2)</f>
        <v>0</v>
      </c>
      <c r="BL307" s="18" t="s">
        <v>274</v>
      </c>
      <c r="BM307" s="156" t="s">
        <v>548</v>
      </c>
    </row>
    <row r="308" spans="1:65" s="13" customFormat="1" ht="11.25">
      <c r="B308" s="167"/>
      <c r="D308" s="158" t="s">
        <v>206</v>
      </c>
      <c r="E308" s="168" t="s">
        <v>1</v>
      </c>
      <c r="F308" s="169" t="s">
        <v>549</v>
      </c>
      <c r="H308" s="170">
        <v>123.93</v>
      </c>
      <c r="I308" s="171"/>
      <c r="L308" s="167"/>
      <c r="M308" s="172"/>
      <c r="N308" s="173"/>
      <c r="O308" s="173"/>
      <c r="P308" s="173"/>
      <c r="Q308" s="173"/>
      <c r="R308" s="173"/>
      <c r="S308" s="173"/>
      <c r="T308" s="174"/>
      <c r="AT308" s="168" t="s">
        <v>206</v>
      </c>
      <c r="AU308" s="168" t="s">
        <v>87</v>
      </c>
      <c r="AV308" s="13" t="s">
        <v>87</v>
      </c>
      <c r="AW308" s="13" t="s">
        <v>32</v>
      </c>
      <c r="AX308" s="13" t="s">
        <v>85</v>
      </c>
      <c r="AY308" s="168" t="s">
        <v>121</v>
      </c>
    </row>
    <row r="309" spans="1:65" s="2" customFormat="1" ht="24.2" customHeight="1">
      <c r="A309" s="33"/>
      <c r="B309" s="144"/>
      <c r="C309" s="175" t="s">
        <v>550</v>
      </c>
      <c r="D309" s="175" t="s">
        <v>275</v>
      </c>
      <c r="E309" s="176" t="s">
        <v>551</v>
      </c>
      <c r="F309" s="177" t="s">
        <v>552</v>
      </c>
      <c r="G309" s="178" t="s">
        <v>223</v>
      </c>
      <c r="H309" s="179">
        <v>123.93</v>
      </c>
      <c r="I309" s="180"/>
      <c r="J309" s="181">
        <f>ROUND(I309*H309,2)</f>
        <v>0</v>
      </c>
      <c r="K309" s="177" t="s">
        <v>128</v>
      </c>
      <c r="L309" s="182"/>
      <c r="M309" s="183" t="s">
        <v>1</v>
      </c>
      <c r="N309" s="184" t="s">
        <v>42</v>
      </c>
      <c r="O309" s="59"/>
      <c r="P309" s="154">
        <f>O309*H309</f>
        <v>0</v>
      </c>
      <c r="Q309" s="154">
        <v>5.5999999999999999E-3</v>
      </c>
      <c r="R309" s="154">
        <f>Q309*H309</f>
        <v>0.69400800000000007</v>
      </c>
      <c r="S309" s="154">
        <v>0</v>
      </c>
      <c r="T309" s="155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6" t="s">
        <v>358</v>
      </c>
      <c r="AT309" s="156" t="s">
        <v>275</v>
      </c>
      <c r="AU309" s="156" t="s">
        <v>87</v>
      </c>
      <c r="AY309" s="18" t="s">
        <v>121</v>
      </c>
      <c r="BE309" s="157">
        <f>IF(N309="základní",J309,0)</f>
        <v>0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8" t="s">
        <v>85</v>
      </c>
      <c r="BK309" s="157">
        <f>ROUND(I309*H309,2)</f>
        <v>0</v>
      </c>
      <c r="BL309" s="18" t="s">
        <v>274</v>
      </c>
      <c r="BM309" s="156" t="s">
        <v>553</v>
      </c>
    </row>
    <row r="310" spans="1:65" s="2" customFormat="1" ht="24.2" customHeight="1">
      <c r="A310" s="33"/>
      <c r="B310" s="144"/>
      <c r="C310" s="145" t="s">
        <v>554</v>
      </c>
      <c r="D310" s="145" t="s">
        <v>124</v>
      </c>
      <c r="E310" s="146" t="s">
        <v>555</v>
      </c>
      <c r="F310" s="147" t="s">
        <v>556</v>
      </c>
      <c r="G310" s="148" t="s">
        <v>223</v>
      </c>
      <c r="H310" s="149">
        <v>170</v>
      </c>
      <c r="I310" s="150"/>
      <c r="J310" s="151">
        <f>ROUND(I310*H310,2)</f>
        <v>0</v>
      </c>
      <c r="K310" s="147" t="s">
        <v>128</v>
      </c>
      <c r="L310" s="34"/>
      <c r="M310" s="152" t="s">
        <v>1</v>
      </c>
      <c r="N310" s="153" t="s">
        <v>42</v>
      </c>
      <c r="O310" s="59"/>
      <c r="P310" s="154">
        <f>O310*H310</f>
        <v>0</v>
      </c>
      <c r="Q310" s="154">
        <v>0</v>
      </c>
      <c r="R310" s="154">
        <f>Q310*H310</f>
        <v>0</v>
      </c>
      <c r="S310" s="154">
        <v>0</v>
      </c>
      <c r="T310" s="155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56" t="s">
        <v>274</v>
      </c>
      <c r="AT310" s="156" t="s">
        <v>124</v>
      </c>
      <c r="AU310" s="156" t="s">
        <v>87</v>
      </c>
      <c r="AY310" s="18" t="s">
        <v>121</v>
      </c>
      <c r="BE310" s="157">
        <f>IF(N310="základní",J310,0)</f>
        <v>0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8" t="s">
        <v>85</v>
      </c>
      <c r="BK310" s="157">
        <f>ROUND(I310*H310,2)</f>
        <v>0</v>
      </c>
      <c r="BL310" s="18" t="s">
        <v>274</v>
      </c>
      <c r="BM310" s="156" t="s">
        <v>557</v>
      </c>
    </row>
    <row r="311" spans="1:65" s="2" customFormat="1" ht="19.5">
      <c r="A311" s="33"/>
      <c r="B311" s="34"/>
      <c r="C311" s="33"/>
      <c r="D311" s="158" t="s">
        <v>134</v>
      </c>
      <c r="E311" s="33"/>
      <c r="F311" s="159" t="s">
        <v>558</v>
      </c>
      <c r="G311" s="33"/>
      <c r="H311" s="33"/>
      <c r="I311" s="160"/>
      <c r="J311" s="33"/>
      <c r="K311" s="33"/>
      <c r="L311" s="34"/>
      <c r="M311" s="161"/>
      <c r="N311" s="162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134</v>
      </c>
      <c r="AU311" s="18" t="s">
        <v>87</v>
      </c>
    </row>
    <row r="312" spans="1:65" s="13" customFormat="1" ht="11.25">
      <c r="B312" s="167"/>
      <c r="D312" s="158" t="s">
        <v>206</v>
      </c>
      <c r="E312" s="168" t="s">
        <v>1</v>
      </c>
      <c r="F312" s="169" t="s">
        <v>559</v>
      </c>
      <c r="H312" s="170">
        <v>170</v>
      </c>
      <c r="I312" s="171"/>
      <c r="L312" s="167"/>
      <c r="M312" s="172"/>
      <c r="N312" s="173"/>
      <c r="O312" s="173"/>
      <c r="P312" s="173"/>
      <c r="Q312" s="173"/>
      <c r="R312" s="173"/>
      <c r="S312" s="173"/>
      <c r="T312" s="174"/>
      <c r="AT312" s="168" t="s">
        <v>206</v>
      </c>
      <c r="AU312" s="168" t="s">
        <v>87</v>
      </c>
      <c r="AV312" s="13" t="s">
        <v>87</v>
      </c>
      <c r="AW312" s="13" t="s">
        <v>32</v>
      </c>
      <c r="AX312" s="13" t="s">
        <v>85</v>
      </c>
      <c r="AY312" s="168" t="s">
        <v>121</v>
      </c>
    </row>
    <row r="313" spans="1:65" s="2" customFormat="1" ht="24.2" customHeight="1">
      <c r="A313" s="33"/>
      <c r="B313" s="144"/>
      <c r="C313" s="175" t="s">
        <v>560</v>
      </c>
      <c r="D313" s="175" t="s">
        <v>275</v>
      </c>
      <c r="E313" s="176" t="s">
        <v>561</v>
      </c>
      <c r="F313" s="177" t="s">
        <v>562</v>
      </c>
      <c r="G313" s="178" t="s">
        <v>223</v>
      </c>
      <c r="H313" s="179">
        <v>173.4</v>
      </c>
      <c r="I313" s="180"/>
      <c r="J313" s="181">
        <f>ROUND(I313*H313,2)</f>
        <v>0</v>
      </c>
      <c r="K313" s="177" t="s">
        <v>128</v>
      </c>
      <c r="L313" s="182"/>
      <c r="M313" s="183" t="s">
        <v>1</v>
      </c>
      <c r="N313" s="184" t="s">
        <v>42</v>
      </c>
      <c r="O313" s="59"/>
      <c r="P313" s="154">
        <f>O313*H313</f>
        <v>0</v>
      </c>
      <c r="Q313" s="154">
        <v>2.0999999999999999E-3</v>
      </c>
      <c r="R313" s="154">
        <f>Q313*H313</f>
        <v>0.36413999999999996</v>
      </c>
      <c r="S313" s="154">
        <v>0</v>
      </c>
      <c r="T313" s="155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56" t="s">
        <v>358</v>
      </c>
      <c r="AT313" s="156" t="s">
        <v>275</v>
      </c>
      <c r="AU313" s="156" t="s">
        <v>87</v>
      </c>
      <c r="AY313" s="18" t="s">
        <v>121</v>
      </c>
      <c r="BE313" s="157">
        <f>IF(N313="základní",J313,0)</f>
        <v>0</v>
      </c>
      <c r="BF313" s="157">
        <f>IF(N313="snížená",J313,0)</f>
        <v>0</v>
      </c>
      <c r="BG313" s="157">
        <f>IF(N313="zákl. přenesená",J313,0)</f>
        <v>0</v>
      </c>
      <c r="BH313" s="157">
        <f>IF(N313="sníž. přenesená",J313,0)</f>
        <v>0</v>
      </c>
      <c r="BI313" s="157">
        <f>IF(N313="nulová",J313,0)</f>
        <v>0</v>
      </c>
      <c r="BJ313" s="18" t="s">
        <v>85</v>
      </c>
      <c r="BK313" s="157">
        <f>ROUND(I313*H313,2)</f>
        <v>0</v>
      </c>
      <c r="BL313" s="18" t="s">
        <v>274</v>
      </c>
      <c r="BM313" s="156" t="s">
        <v>563</v>
      </c>
    </row>
    <row r="314" spans="1:65" s="13" customFormat="1" ht="11.25">
      <c r="B314" s="167"/>
      <c r="D314" s="158" t="s">
        <v>206</v>
      </c>
      <c r="E314" s="168" t="s">
        <v>1</v>
      </c>
      <c r="F314" s="169" t="s">
        <v>564</v>
      </c>
      <c r="H314" s="170">
        <v>173.4</v>
      </c>
      <c r="I314" s="171"/>
      <c r="L314" s="167"/>
      <c r="M314" s="172"/>
      <c r="N314" s="173"/>
      <c r="O314" s="173"/>
      <c r="P314" s="173"/>
      <c r="Q314" s="173"/>
      <c r="R314" s="173"/>
      <c r="S314" s="173"/>
      <c r="T314" s="174"/>
      <c r="AT314" s="168" t="s">
        <v>206</v>
      </c>
      <c r="AU314" s="168" t="s">
        <v>87</v>
      </c>
      <c r="AV314" s="13" t="s">
        <v>87</v>
      </c>
      <c r="AW314" s="13" t="s">
        <v>32</v>
      </c>
      <c r="AX314" s="13" t="s">
        <v>85</v>
      </c>
      <c r="AY314" s="168" t="s">
        <v>121</v>
      </c>
    </row>
    <row r="315" spans="1:65" s="2" customFormat="1" ht="24.2" customHeight="1">
      <c r="A315" s="33"/>
      <c r="B315" s="144"/>
      <c r="C315" s="145" t="s">
        <v>565</v>
      </c>
      <c r="D315" s="145" t="s">
        <v>124</v>
      </c>
      <c r="E315" s="146" t="s">
        <v>566</v>
      </c>
      <c r="F315" s="147" t="s">
        <v>567</v>
      </c>
      <c r="G315" s="148" t="s">
        <v>223</v>
      </c>
      <c r="H315" s="149">
        <v>130.5</v>
      </c>
      <c r="I315" s="150"/>
      <c r="J315" s="151">
        <f>ROUND(I315*H315,2)</f>
        <v>0</v>
      </c>
      <c r="K315" s="147" t="s">
        <v>128</v>
      </c>
      <c r="L315" s="34"/>
      <c r="M315" s="152" t="s">
        <v>1</v>
      </c>
      <c r="N315" s="153" t="s">
        <v>42</v>
      </c>
      <c r="O315" s="59"/>
      <c r="P315" s="154">
        <f>O315*H315</f>
        <v>0</v>
      </c>
      <c r="Q315" s="154">
        <v>0</v>
      </c>
      <c r="R315" s="154">
        <f>Q315*H315</f>
        <v>0</v>
      </c>
      <c r="S315" s="154">
        <v>0</v>
      </c>
      <c r="T315" s="155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56" t="s">
        <v>274</v>
      </c>
      <c r="AT315" s="156" t="s">
        <v>124</v>
      </c>
      <c r="AU315" s="156" t="s">
        <v>87</v>
      </c>
      <c r="AY315" s="18" t="s">
        <v>121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8" t="s">
        <v>85</v>
      </c>
      <c r="BK315" s="157">
        <f>ROUND(I315*H315,2)</f>
        <v>0</v>
      </c>
      <c r="BL315" s="18" t="s">
        <v>274</v>
      </c>
      <c r="BM315" s="156" t="s">
        <v>568</v>
      </c>
    </row>
    <row r="316" spans="1:65" s="13" customFormat="1" ht="11.25">
      <c r="B316" s="167"/>
      <c r="D316" s="158" t="s">
        <v>206</v>
      </c>
      <c r="E316" s="168" t="s">
        <v>1</v>
      </c>
      <c r="F316" s="169" t="s">
        <v>533</v>
      </c>
      <c r="H316" s="170">
        <v>118.6</v>
      </c>
      <c r="I316" s="171"/>
      <c r="L316" s="167"/>
      <c r="M316" s="172"/>
      <c r="N316" s="173"/>
      <c r="O316" s="173"/>
      <c r="P316" s="173"/>
      <c r="Q316" s="173"/>
      <c r="R316" s="173"/>
      <c r="S316" s="173"/>
      <c r="T316" s="174"/>
      <c r="AT316" s="168" t="s">
        <v>206</v>
      </c>
      <c r="AU316" s="168" t="s">
        <v>87</v>
      </c>
      <c r="AV316" s="13" t="s">
        <v>87</v>
      </c>
      <c r="AW316" s="13" t="s">
        <v>32</v>
      </c>
      <c r="AX316" s="13" t="s">
        <v>77</v>
      </c>
      <c r="AY316" s="168" t="s">
        <v>121</v>
      </c>
    </row>
    <row r="317" spans="1:65" s="13" customFormat="1" ht="11.25">
      <c r="B317" s="167"/>
      <c r="D317" s="158" t="s">
        <v>206</v>
      </c>
      <c r="E317" s="168" t="s">
        <v>1</v>
      </c>
      <c r="F317" s="169" t="s">
        <v>569</v>
      </c>
      <c r="H317" s="170">
        <v>11.9</v>
      </c>
      <c r="I317" s="171"/>
      <c r="L317" s="167"/>
      <c r="M317" s="172"/>
      <c r="N317" s="173"/>
      <c r="O317" s="173"/>
      <c r="P317" s="173"/>
      <c r="Q317" s="173"/>
      <c r="R317" s="173"/>
      <c r="S317" s="173"/>
      <c r="T317" s="174"/>
      <c r="AT317" s="168" t="s">
        <v>206</v>
      </c>
      <c r="AU317" s="168" t="s">
        <v>87</v>
      </c>
      <c r="AV317" s="13" t="s">
        <v>87</v>
      </c>
      <c r="AW317" s="13" t="s">
        <v>32</v>
      </c>
      <c r="AX317" s="13" t="s">
        <v>77</v>
      </c>
      <c r="AY317" s="168" t="s">
        <v>121</v>
      </c>
    </row>
    <row r="318" spans="1:65" s="14" customFormat="1" ht="11.25">
      <c r="B318" s="185"/>
      <c r="D318" s="158" t="s">
        <v>206</v>
      </c>
      <c r="E318" s="186" t="s">
        <v>1</v>
      </c>
      <c r="F318" s="187" t="s">
        <v>289</v>
      </c>
      <c r="H318" s="188">
        <v>130.5</v>
      </c>
      <c r="I318" s="189"/>
      <c r="L318" s="185"/>
      <c r="M318" s="190"/>
      <c r="N318" s="191"/>
      <c r="O318" s="191"/>
      <c r="P318" s="191"/>
      <c r="Q318" s="191"/>
      <c r="R318" s="191"/>
      <c r="S318" s="191"/>
      <c r="T318" s="192"/>
      <c r="AT318" s="186" t="s">
        <v>206</v>
      </c>
      <c r="AU318" s="186" t="s">
        <v>87</v>
      </c>
      <c r="AV318" s="14" t="s">
        <v>140</v>
      </c>
      <c r="AW318" s="14" t="s">
        <v>32</v>
      </c>
      <c r="AX318" s="14" t="s">
        <v>85</v>
      </c>
      <c r="AY318" s="186" t="s">
        <v>121</v>
      </c>
    </row>
    <row r="319" spans="1:65" s="2" customFormat="1" ht="24.2" customHeight="1">
      <c r="A319" s="33"/>
      <c r="B319" s="144"/>
      <c r="C319" s="175" t="s">
        <v>570</v>
      </c>
      <c r="D319" s="175" t="s">
        <v>275</v>
      </c>
      <c r="E319" s="176" t="s">
        <v>571</v>
      </c>
      <c r="F319" s="177" t="s">
        <v>572</v>
      </c>
      <c r="G319" s="178" t="s">
        <v>223</v>
      </c>
      <c r="H319" s="179">
        <v>150.07499999999999</v>
      </c>
      <c r="I319" s="180"/>
      <c r="J319" s="181">
        <f>ROUND(I319*H319,2)</f>
        <v>0</v>
      </c>
      <c r="K319" s="177" t="s">
        <v>1</v>
      </c>
      <c r="L319" s="182"/>
      <c r="M319" s="183" t="s">
        <v>1</v>
      </c>
      <c r="N319" s="184" t="s">
        <v>42</v>
      </c>
      <c r="O319" s="59"/>
      <c r="P319" s="154">
        <f>O319*H319</f>
        <v>0</v>
      </c>
      <c r="Q319" s="154">
        <v>1.3999999999999999E-4</v>
      </c>
      <c r="R319" s="154">
        <f>Q319*H319</f>
        <v>2.1010499999999998E-2</v>
      </c>
      <c r="S319" s="154">
        <v>0</v>
      </c>
      <c r="T319" s="155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56" t="s">
        <v>358</v>
      </c>
      <c r="AT319" s="156" t="s">
        <v>275</v>
      </c>
      <c r="AU319" s="156" t="s">
        <v>87</v>
      </c>
      <c r="AY319" s="18" t="s">
        <v>121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8" t="s">
        <v>85</v>
      </c>
      <c r="BK319" s="157">
        <f>ROUND(I319*H319,2)</f>
        <v>0</v>
      </c>
      <c r="BL319" s="18" t="s">
        <v>274</v>
      </c>
      <c r="BM319" s="156" t="s">
        <v>573</v>
      </c>
    </row>
    <row r="320" spans="1:65" s="13" customFormat="1" ht="11.25">
      <c r="B320" s="167"/>
      <c r="D320" s="158" t="s">
        <v>206</v>
      </c>
      <c r="E320" s="168" t="s">
        <v>1</v>
      </c>
      <c r="F320" s="169" t="s">
        <v>574</v>
      </c>
      <c r="H320" s="170">
        <v>150.07499999999999</v>
      </c>
      <c r="I320" s="171"/>
      <c r="L320" s="167"/>
      <c r="M320" s="172"/>
      <c r="N320" s="173"/>
      <c r="O320" s="173"/>
      <c r="P320" s="173"/>
      <c r="Q320" s="173"/>
      <c r="R320" s="173"/>
      <c r="S320" s="173"/>
      <c r="T320" s="174"/>
      <c r="AT320" s="168" t="s">
        <v>206</v>
      </c>
      <c r="AU320" s="168" t="s">
        <v>87</v>
      </c>
      <c r="AV320" s="13" t="s">
        <v>87</v>
      </c>
      <c r="AW320" s="13" t="s">
        <v>32</v>
      </c>
      <c r="AX320" s="13" t="s">
        <v>85</v>
      </c>
      <c r="AY320" s="168" t="s">
        <v>121</v>
      </c>
    </row>
    <row r="321" spans="1:65" s="2" customFormat="1" ht="24.2" customHeight="1">
      <c r="A321" s="33"/>
      <c r="B321" s="144"/>
      <c r="C321" s="145" t="s">
        <v>575</v>
      </c>
      <c r="D321" s="145" t="s">
        <v>124</v>
      </c>
      <c r="E321" s="146" t="s">
        <v>576</v>
      </c>
      <c r="F321" s="147" t="s">
        <v>577</v>
      </c>
      <c r="G321" s="148" t="s">
        <v>235</v>
      </c>
      <c r="H321" s="149">
        <v>2.2490000000000001</v>
      </c>
      <c r="I321" s="150"/>
      <c r="J321" s="151">
        <f>ROUND(I321*H321,2)</f>
        <v>0</v>
      </c>
      <c r="K321" s="147" t="s">
        <v>128</v>
      </c>
      <c r="L321" s="34"/>
      <c r="M321" s="152" t="s">
        <v>1</v>
      </c>
      <c r="N321" s="153" t="s">
        <v>42</v>
      </c>
      <c r="O321" s="59"/>
      <c r="P321" s="154">
        <f>O321*H321</f>
        <v>0</v>
      </c>
      <c r="Q321" s="154">
        <v>0</v>
      </c>
      <c r="R321" s="154">
        <f>Q321*H321</f>
        <v>0</v>
      </c>
      <c r="S321" s="154">
        <v>0</v>
      </c>
      <c r="T321" s="155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6" t="s">
        <v>274</v>
      </c>
      <c r="AT321" s="156" t="s">
        <v>124</v>
      </c>
      <c r="AU321" s="156" t="s">
        <v>87</v>
      </c>
      <c r="AY321" s="18" t="s">
        <v>121</v>
      </c>
      <c r="BE321" s="157">
        <f>IF(N321="základní",J321,0)</f>
        <v>0</v>
      </c>
      <c r="BF321" s="157">
        <f>IF(N321="snížená",J321,0)</f>
        <v>0</v>
      </c>
      <c r="BG321" s="157">
        <f>IF(N321="zákl. přenesená",J321,0)</f>
        <v>0</v>
      </c>
      <c r="BH321" s="157">
        <f>IF(N321="sníž. přenesená",J321,0)</f>
        <v>0</v>
      </c>
      <c r="BI321" s="157">
        <f>IF(N321="nulová",J321,0)</f>
        <v>0</v>
      </c>
      <c r="BJ321" s="18" t="s">
        <v>85</v>
      </c>
      <c r="BK321" s="157">
        <f>ROUND(I321*H321,2)</f>
        <v>0</v>
      </c>
      <c r="BL321" s="18" t="s">
        <v>274</v>
      </c>
      <c r="BM321" s="156" t="s">
        <v>578</v>
      </c>
    </row>
    <row r="322" spans="1:65" s="2" customFormat="1" ht="24.2" customHeight="1">
      <c r="A322" s="33"/>
      <c r="B322" s="144"/>
      <c r="C322" s="145" t="s">
        <v>579</v>
      </c>
      <c r="D322" s="145" t="s">
        <v>124</v>
      </c>
      <c r="E322" s="146" t="s">
        <v>580</v>
      </c>
      <c r="F322" s="147" t="s">
        <v>581</v>
      </c>
      <c r="G322" s="148" t="s">
        <v>235</v>
      </c>
      <c r="H322" s="149">
        <v>2.2490000000000001</v>
      </c>
      <c r="I322" s="150"/>
      <c r="J322" s="151">
        <f>ROUND(I322*H322,2)</f>
        <v>0</v>
      </c>
      <c r="K322" s="147" t="s">
        <v>128</v>
      </c>
      <c r="L322" s="34"/>
      <c r="M322" s="152" t="s">
        <v>1</v>
      </c>
      <c r="N322" s="153" t="s">
        <v>42</v>
      </c>
      <c r="O322" s="59"/>
      <c r="P322" s="154">
        <f>O322*H322</f>
        <v>0</v>
      </c>
      <c r="Q322" s="154">
        <v>0</v>
      </c>
      <c r="R322" s="154">
        <f>Q322*H322</f>
        <v>0</v>
      </c>
      <c r="S322" s="154">
        <v>0</v>
      </c>
      <c r="T322" s="155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6" t="s">
        <v>274</v>
      </c>
      <c r="AT322" s="156" t="s">
        <v>124</v>
      </c>
      <c r="AU322" s="156" t="s">
        <v>87</v>
      </c>
      <c r="AY322" s="18" t="s">
        <v>121</v>
      </c>
      <c r="BE322" s="157">
        <f>IF(N322="základní",J322,0)</f>
        <v>0</v>
      </c>
      <c r="BF322" s="157">
        <f>IF(N322="snížená",J322,0)</f>
        <v>0</v>
      </c>
      <c r="BG322" s="157">
        <f>IF(N322="zákl. přenesená",J322,0)</f>
        <v>0</v>
      </c>
      <c r="BH322" s="157">
        <f>IF(N322="sníž. přenesená",J322,0)</f>
        <v>0</v>
      </c>
      <c r="BI322" s="157">
        <f>IF(N322="nulová",J322,0)</f>
        <v>0</v>
      </c>
      <c r="BJ322" s="18" t="s">
        <v>85</v>
      </c>
      <c r="BK322" s="157">
        <f>ROUND(I322*H322,2)</f>
        <v>0</v>
      </c>
      <c r="BL322" s="18" t="s">
        <v>274</v>
      </c>
      <c r="BM322" s="156" t="s">
        <v>582</v>
      </c>
    </row>
    <row r="323" spans="1:65" s="12" customFormat="1" ht="22.9" customHeight="1">
      <c r="B323" s="131"/>
      <c r="D323" s="132" t="s">
        <v>76</v>
      </c>
      <c r="E323" s="142" t="s">
        <v>583</v>
      </c>
      <c r="F323" s="142" t="s">
        <v>584</v>
      </c>
      <c r="I323" s="134"/>
      <c r="J323" s="143">
        <f>BK323</f>
        <v>0</v>
      </c>
      <c r="L323" s="131"/>
      <c r="M323" s="136"/>
      <c r="N323" s="137"/>
      <c r="O323" s="137"/>
      <c r="P323" s="138">
        <f>P324</f>
        <v>0</v>
      </c>
      <c r="Q323" s="137"/>
      <c r="R323" s="138">
        <f>R324</f>
        <v>0</v>
      </c>
      <c r="S323" s="137"/>
      <c r="T323" s="139">
        <f>T324</f>
        <v>0</v>
      </c>
      <c r="AR323" s="132" t="s">
        <v>87</v>
      </c>
      <c r="AT323" s="140" t="s">
        <v>76</v>
      </c>
      <c r="AU323" s="140" t="s">
        <v>85</v>
      </c>
      <c r="AY323" s="132" t="s">
        <v>121</v>
      </c>
      <c r="BK323" s="141">
        <f>BK324</f>
        <v>0</v>
      </c>
    </row>
    <row r="324" spans="1:65" s="2" customFormat="1" ht="24.2" customHeight="1">
      <c r="A324" s="33"/>
      <c r="B324" s="144"/>
      <c r="C324" s="145" t="s">
        <v>585</v>
      </c>
      <c r="D324" s="145" t="s">
        <v>124</v>
      </c>
      <c r="E324" s="146" t="s">
        <v>586</v>
      </c>
      <c r="F324" s="147" t="s">
        <v>587</v>
      </c>
      <c r="G324" s="148" t="s">
        <v>127</v>
      </c>
      <c r="H324" s="149">
        <v>1</v>
      </c>
      <c r="I324" s="150"/>
      <c r="J324" s="151">
        <f>ROUND(I324*H324,2)</f>
        <v>0</v>
      </c>
      <c r="K324" s="147" t="s">
        <v>1</v>
      </c>
      <c r="L324" s="34"/>
      <c r="M324" s="152" t="s">
        <v>1</v>
      </c>
      <c r="N324" s="153" t="s">
        <v>42</v>
      </c>
      <c r="O324" s="59"/>
      <c r="P324" s="154">
        <f>O324*H324</f>
        <v>0</v>
      </c>
      <c r="Q324" s="154">
        <v>0</v>
      </c>
      <c r="R324" s="154">
        <f>Q324*H324</f>
        <v>0</v>
      </c>
      <c r="S324" s="154">
        <v>0</v>
      </c>
      <c r="T324" s="155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6" t="s">
        <v>274</v>
      </c>
      <c r="AT324" s="156" t="s">
        <v>124</v>
      </c>
      <c r="AU324" s="156" t="s">
        <v>87</v>
      </c>
      <c r="AY324" s="18" t="s">
        <v>121</v>
      </c>
      <c r="BE324" s="157">
        <f>IF(N324="základní",J324,0)</f>
        <v>0</v>
      </c>
      <c r="BF324" s="157">
        <f>IF(N324="snížená",J324,0)</f>
        <v>0</v>
      </c>
      <c r="BG324" s="157">
        <f>IF(N324="zákl. přenesená",J324,0)</f>
        <v>0</v>
      </c>
      <c r="BH324" s="157">
        <f>IF(N324="sníž. přenesená",J324,0)</f>
        <v>0</v>
      </c>
      <c r="BI324" s="157">
        <f>IF(N324="nulová",J324,0)</f>
        <v>0</v>
      </c>
      <c r="BJ324" s="18" t="s">
        <v>85</v>
      </c>
      <c r="BK324" s="157">
        <f>ROUND(I324*H324,2)</f>
        <v>0</v>
      </c>
      <c r="BL324" s="18" t="s">
        <v>274</v>
      </c>
      <c r="BM324" s="156" t="s">
        <v>588</v>
      </c>
    </row>
    <row r="325" spans="1:65" s="12" customFormat="1" ht="22.9" customHeight="1">
      <c r="B325" s="131"/>
      <c r="D325" s="132" t="s">
        <v>76</v>
      </c>
      <c r="E325" s="142" t="s">
        <v>589</v>
      </c>
      <c r="F325" s="142" t="s">
        <v>590</v>
      </c>
      <c r="I325" s="134"/>
      <c r="J325" s="143">
        <f>BK325</f>
        <v>0</v>
      </c>
      <c r="L325" s="131"/>
      <c r="M325" s="136"/>
      <c r="N325" s="137"/>
      <c r="O325" s="137"/>
      <c r="P325" s="138">
        <f>P326</f>
        <v>0</v>
      </c>
      <c r="Q325" s="137"/>
      <c r="R325" s="138">
        <f>R326</f>
        <v>0</v>
      </c>
      <c r="S325" s="137"/>
      <c r="T325" s="139">
        <f>T326</f>
        <v>0</v>
      </c>
      <c r="AR325" s="132" t="s">
        <v>87</v>
      </c>
      <c r="AT325" s="140" t="s">
        <v>76</v>
      </c>
      <c r="AU325" s="140" t="s">
        <v>85</v>
      </c>
      <c r="AY325" s="132" t="s">
        <v>121</v>
      </c>
      <c r="BK325" s="141">
        <f>BK326</f>
        <v>0</v>
      </c>
    </row>
    <row r="326" spans="1:65" s="2" customFormat="1" ht="21.75" customHeight="1">
      <c r="A326" s="33"/>
      <c r="B326" s="144"/>
      <c r="C326" s="145" t="s">
        <v>591</v>
      </c>
      <c r="D326" s="145" t="s">
        <v>124</v>
      </c>
      <c r="E326" s="146" t="s">
        <v>592</v>
      </c>
      <c r="F326" s="147" t="s">
        <v>593</v>
      </c>
      <c r="G326" s="148" t="s">
        <v>127</v>
      </c>
      <c r="H326" s="149">
        <v>1</v>
      </c>
      <c r="I326" s="150"/>
      <c r="J326" s="151">
        <f>ROUND(I326*H326,2)</f>
        <v>0</v>
      </c>
      <c r="K326" s="147" t="s">
        <v>1</v>
      </c>
      <c r="L326" s="34"/>
      <c r="M326" s="152" t="s">
        <v>1</v>
      </c>
      <c r="N326" s="153" t="s">
        <v>42</v>
      </c>
      <c r="O326" s="59"/>
      <c r="P326" s="154">
        <f>O326*H326</f>
        <v>0</v>
      </c>
      <c r="Q326" s="154">
        <v>0</v>
      </c>
      <c r="R326" s="154">
        <f>Q326*H326</f>
        <v>0</v>
      </c>
      <c r="S326" s="154">
        <v>0</v>
      </c>
      <c r="T326" s="155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56" t="s">
        <v>274</v>
      </c>
      <c r="AT326" s="156" t="s">
        <v>124</v>
      </c>
      <c r="AU326" s="156" t="s">
        <v>87</v>
      </c>
      <c r="AY326" s="18" t="s">
        <v>121</v>
      </c>
      <c r="BE326" s="157">
        <f>IF(N326="základní",J326,0)</f>
        <v>0</v>
      </c>
      <c r="BF326" s="157">
        <f>IF(N326="snížená",J326,0)</f>
        <v>0</v>
      </c>
      <c r="BG326" s="157">
        <f>IF(N326="zákl. přenesená",J326,0)</f>
        <v>0</v>
      </c>
      <c r="BH326" s="157">
        <f>IF(N326="sníž. přenesená",J326,0)</f>
        <v>0</v>
      </c>
      <c r="BI326" s="157">
        <f>IF(N326="nulová",J326,0)</f>
        <v>0</v>
      </c>
      <c r="BJ326" s="18" t="s">
        <v>85</v>
      </c>
      <c r="BK326" s="157">
        <f>ROUND(I326*H326,2)</f>
        <v>0</v>
      </c>
      <c r="BL326" s="18" t="s">
        <v>274</v>
      </c>
      <c r="BM326" s="156" t="s">
        <v>594</v>
      </c>
    </row>
    <row r="327" spans="1:65" s="12" customFormat="1" ht="22.9" customHeight="1">
      <c r="B327" s="131"/>
      <c r="D327" s="132" t="s">
        <v>76</v>
      </c>
      <c r="E327" s="142" t="s">
        <v>595</v>
      </c>
      <c r="F327" s="142" t="s">
        <v>596</v>
      </c>
      <c r="I327" s="134"/>
      <c r="J327" s="143">
        <f>BK327</f>
        <v>0</v>
      </c>
      <c r="L327" s="131"/>
      <c r="M327" s="136"/>
      <c r="N327" s="137"/>
      <c r="O327" s="137"/>
      <c r="P327" s="138">
        <f>P328</f>
        <v>0</v>
      </c>
      <c r="Q327" s="137"/>
      <c r="R327" s="138">
        <f>R328</f>
        <v>0</v>
      </c>
      <c r="S327" s="137"/>
      <c r="T327" s="139">
        <f>T328</f>
        <v>0</v>
      </c>
      <c r="AR327" s="132" t="s">
        <v>87</v>
      </c>
      <c r="AT327" s="140" t="s">
        <v>76</v>
      </c>
      <c r="AU327" s="140" t="s">
        <v>85</v>
      </c>
      <c r="AY327" s="132" t="s">
        <v>121</v>
      </c>
      <c r="BK327" s="141">
        <f>BK328</f>
        <v>0</v>
      </c>
    </row>
    <row r="328" spans="1:65" s="2" customFormat="1" ht="16.5" customHeight="1">
      <c r="A328" s="33"/>
      <c r="B328" s="144"/>
      <c r="C328" s="145" t="s">
        <v>597</v>
      </c>
      <c r="D328" s="145" t="s">
        <v>124</v>
      </c>
      <c r="E328" s="146" t="s">
        <v>598</v>
      </c>
      <c r="F328" s="147" t="s">
        <v>599</v>
      </c>
      <c r="G328" s="148" t="s">
        <v>127</v>
      </c>
      <c r="H328" s="149">
        <v>1</v>
      </c>
      <c r="I328" s="150"/>
      <c r="J328" s="151">
        <f>ROUND(I328*H328,2)</f>
        <v>0</v>
      </c>
      <c r="K328" s="147" t="s">
        <v>1</v>
      </c>
      <c r="L328" s="34"/>
      <c r="M328" s="152" t="s">
        <v>1</v>
      </c>
      <c r="N328" s="153" t="s">
        <v>42</v>
      </c>
      <c r="O328" s="59"/>
      <c r="P328" s="154">
        <f>O328*H328</f>
        <v>0</v>
      </c>
      <c r="Q328" s="154">
        <v>0</v>
      </c>
      <c r="R328" s="154">
        <f>Q328*H328</f>
        <v>0</v>
      </c>
      <c r="S328" s="154">
        <v>0</v>
      </c>
      <c r="T328" s="155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56" t="s">
        <v>274</v>
      </c>
      <c r="AT328" s="156" t="s">
        <v>124</v>
      </c>
      <c r="AU328" s="156" t="s">
        <v>87</v>
      </c>
      <c r="AY328" s="18" t="s">
        <v>121</v>
      </c>
      <c r="BE328" s="157">
        <f>IF(N328="základní",J328,0)</f>
        <v>0</v>
      </c>
      <c r="BF328" s="157">
        <f>IF(N328="snížená",J328,0)</f>
        <v>0</v>
      </c>
      <c r="BG328" s="157">
        <f>IF(N328="zákl. přenesená",J328,0)</f>
        <v>0</v>
      </c>
      <c r="BH328" s="157">
        <f>IF(N328="sníž. přenesená",J328,0)</f>
        <v>0</v>
      </c>
      <c r="BI328" s="157">
        <f>IF(N328="nulová",J328,0)</f>
        <v>0</v>
      </c>
      <c r="BJ328" s="18" t="s">
        <v>85</v>
      </c>
      <c r="BK328" s="157">
        <f>ROUND(I328*H328,2)</f>
        <v>0</v>
      </c>
      <c r="BL328" s="18" t="s">
        <v>274</v>
      </c>
      <c r="BM328" s="156" t="s">
        <v>600</v>
      </c>
    </row>
    <row r="329" spans="1:65" s="12" customFormat="1" ht="22.9" customHeight="1">
      <c r="B329" s="131"/>
      <c r="D329" s="132" t="s">
        <v>76</v>
      </c>
      <c r="E329" s="142" t="s">
        <v>601</v>
      </c>
      <c r="F329" s="142" t="s">
        <v>602</v>
      </c>
      <c r="I329" s="134"/>
      <c r="J329" s="143">
        <f>BK329</f>
        <v>0</v>
      </c>
      <c r="L329" s="131"/>
      <c r="M329" s="136"/>
      <c r="N329" s="137"/>
      <c r="O329" s="137"/>
      <c r="P329" s="138">
        <f>P330</f>
        <v>0</v>
      </c>
      <c r="Q329" s="137"/>
      <c r="R329" s="138">
        <f>R330</f>
        <v>0</v>
      </c>
      <c r="S329" s="137"/>
      <c r="T329" s="139">
        <f>T330</f>
        <v>0</v>
      </c>
      <c r="AR329" s="132" t="s">
        <v>87</v>
      </c>
      <c r="AT329" s="140" t="s">
        <v>76</v>
      </c>
      <c r="AU329" s="140" t="s">
        <v>85</v>
      </c>
      <c r="AY329" s="132" t="s">
        <v>121</v>
      </c>
      <c r="BK329" s="141">
        <f>BK330</f>
        <v>0</v>
      </c>
    </row>
    <row r="330" spans="1:65" s="2" customFormat="1" ht="24.2" customHeight="1">
      <c r="A330" s="33"/>
      <c r="B330" s="144"/>
      <c r="C330" s="145" t="s">
        <v>603</v>
      </c>
      <c r="D330" s="145" t="s">
        <v>124</v>
      </c>
      <c r="E330" s="146" t="s">
        <v>604</v>
      </c>
      <c r="F330" s="147" t="s">
        <v>605</v>
      </c>
      <c r="G330" s="148" t="s">
        <v>127</v>
      </c>
      <c r="H330" s="149">
        <v>1</v>
      </c>
      <c r="I330" s="150"/>
      <c r="J330" s="151">
        <f>ROUND(I330*H330,2)</f>
        <v>0</v>
      </c>
      <c r="K330" s="147" t="s">
        <v>1</v>
      </c>
      <c r="L330" s="34"/>
      <c r="M330" s="152" t="s">
        <v>1</v>
      </c>
      <c r="N330" s="153" t="s">
        <v>42</v>
      </c>
      <c r="O330" s="59"/>
      <c r="P330" s="154">
        <f>O330*H330</f>
        <v>0</v>
      </c>
      <c r="Q330" s="154">
        <v>0</v>
      </c>
      <c r="R330" s="154">
        <f>Q330*H330</f>
        <v>0</v>
      </c>
      <c r="S330" s="154">
        <v>0</v>
      </c>
      <c r="T330" s="15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6" t="s">
        <v>274</v>
      </c>
      <c r="AT330" s="156" t="s">
        <v>124</v>
      </c>
      <c r="AU330" s="156" t="s">
        <v>87</v>
      </c>
      <c r="AY330" s="18" t="s">
        <v>121</v>
      </c>
      <c r="BE330" s="157">
        <f>IF(N330="základní",J330,0)</f>
        <v>0</v>
      </c>
      <c r="BF330" s="157">
        <f>IF(N330="snížená",J330,0)</f>
        <v>0</v>
      </c>
      <c r="BG330" s="157">
        <f>IF(N330="zákl. přenesená",J330,0)</f>
        <v>0</v>
      </c>
      <c r="BH330" s="157">
        <f>IF(N330="sníž. přenesená",J330,0)</f>
        <v>0</v>
      </c>
      <c r="BI330" s="157">
        <f>IF(N330="nulová",J330,0)</f>
        <v>0</v>
      </c>
      <c r="BJ330" s="18" t="s">
        <v>85</v>
      </c>
      <c r="BK330" s="157">
        <f>ROUND(I330*H330,2)</f>
        <v>0</v>
      </c>
      <c r="BL330" s="18" t="s">
        <v>274</v>
      </c>
      <c r="BM330" s="156" t="s">
        <v>606</v>
      </c>
    </row>
    <row r="331" spans="1:65" s="12" customFormat="1" ht="22.9" customHeight="1">
      <c r="B331" s="131"/>
      <c r="D331" s="132" t="s">
        <v>76</v>
      </c>
      <c r="E331" s="142" t="s">
        <v>607</v>
      </c>
      <c r="F331" s="142" t="s">
        <v>608</v>
      </c>
      <c r="I331" s="134"/>
      <c r="J331" s="143">
        <f>BK331</f>
        <v>0</v>
      </c>
      <c r="L331" s="131"/>
      <c r="M331" s="136"/>
      <c r="N331" s="137"/>
      <c r="O331" s="137"/>
      <c r="P331" s="138">
        <f>SUM(P332:P334)</f>
        <v>0</v>
      </c>
      <c r="Q331" s="137"/>
      <c r="R331" s="138">
        <f>SUM(R332:R334)</f>
        <v>0</v>
      </c>
      <c r="S331" s="137"/>
      <c r="T331" s="139">
        <f>SUM(T332:T334)</f>
        <v>0</v>
      </c>
      <c r="AR331" s="132" t="s">
        <v>87</v>
      </c>
      <c r="AT331" s="140" t="s">
        <v>76</v>
      </c>
      <c r="AU331" s="140" t="s">
        <v>85</v>
      </c>
      <c r="AY331" s="132" t="s">
        <v>121</v>
      </c>
      <c r="BK331" s="141">
        <f>SUM(BK332:BK334)</f>
        <v>0</v>
      </c>
    </row>
    <row r="332" spans="1:65" s="2" customFormat="1" ht="24.2" customHeight="1">
      <c r="A332" s="33"/>
      <c r="B332" s="144"/>
      <c r="C332" s="145" t="s">
        <v>609</v>
      </c>
      <c r="D332" s="145" t="s">
        <v>124</v>
      </c>
      <c r="E332" s="146" t="s">
        <v>610</v>
      </c>
      <c r="F332" s="147" t="s">
        <v>611</v>
      </c>
      <c r="G332" s="148" t="s">
        <v>127</v>
      </c>
      <c r="H332" s="149">
        <v>1</v>
      </c>
      <c r="I332" s="150"/>
      <c r="J332" s="151">
        <f>ROUND(I332*H332,2)</f>
        <v>0</v>
      </c>
      <c r="K332" s="147" t="s">
        <v>1</v>
      </c>
      <c r="L332" s="34"/>
      <c r="M332" s="152" t="s">
        <v>1</v>
      </c>
      <c r="N332" s="153" t="s">
        <v>42</v>
      </c>
      <c r="O332" s="59"/>
      <c r="P332" s="154">
        <f>O332*H332</f>
        <v>0</v>
      </c>
      <c r="Q332" s="154">
        <v>0</v>
      </c>
      <c r="R332" s="154">
        <f>Q332*H332</f>
        <v>0</v>
      </c>
      <c r="S332" s="154">
        <v>0</v>
      </c>
      <c r="T332" s="155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56" t="s">
        <v>274</v>
      </c>
      <c r="AT332" s="156" t="s">
        <v>124</v>
      </c>
      <c r="AU332" s="156" t="s">
        <v>87</v>
      </c>
      <c r="AY332" s="18" t="s">
        <v>121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8" t="s">
        <v>85</v>
      </c>
      <c r="BK332" s="157">
        <f>ROUND(I332*H332,2)</f>
        <v>0</v>
      </c>
      <c r="BL332" s="18" t="s">
        <v>274</v>
      </c>
      <c r="BM332" s="156" t="s">
        <v>612</v>
      </c>
    </row>
    <row r="333" spans="1:65" s="2" customFormat="1" ht="24.2" customHeight="1">
      <c r="A333" s="33"/>
      <c r="B333" s="144"/>
      <c r="C333" s="145" t="s">
        <v>613</v>
      </c>
      <c r="D333" s="145" t="s">
        <v>124</v>
      </c>
      <c r="E333" s="146" t="s">
        <v>614</v>
      </c>
      <c r="F333" s="147" t="s">
        <v>615</v>
      </c>
      <c r="G333" s="148" t="s">
        <v>127</v>
      </c>
      <c r="H333" s="149">
        <v>1</v>
      </c>
      <c r="I333" s="150"/>
      <c r="J333" s="151">
        <f>ROUND(I333*H333,2)</f>
        <v>0</v>
      </c>
      <c r="K333" s="147" t="s">
        <v>1</v>
      </c>
      <c r="L333" s="34"/>
      <c r="M333" s="152" t="s">
        <v>1</v>
      </c>
      <c r="N333" s="153" t="s">
        <v>42</v>
      </c>
      <c r="O333" s="59"/>
      <c r="P333" s="154">
        <f>O333*H333</f>
        <v>0</v>
      </c>
      <c r="Q333" s="154">
        <v>0</v>
      </c>
      <c r="R333" s="154">
        <f>Q333*H333</f>
        <v>0</v>
      </c>
      <c r="S333" s="154">
        <v>0</v>
      </c>
      <c r="T333" s="155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56" t="s">
        <v>274</v>
      </c>
      <c r="AT333" s="156" t="s">
        <v>124</v>
      </c>
      <c r="AU333" s="156" t="s">
        <v>87</v>
      </c>
      <c r="AY333" s="18" t="s">
        <v>121</v>
      </c>
      <c r="BE333" s="157">
        <f>IF(N333="základní",J333,0)</f>
        <v>0</v>
      </c>
      <c r="BF333" s="157">
        <f>IF(N333="snížená",J333,0)</f>
        <v>0</v>
      </c>
      <c r="BG333" s="157">
        <f>IF(N333="zákl. přenesená",J333,0)</f>
        <v>0</v>
      </c>
      <c r="BH333" s="157">
        <f>IF(N333="sníž. přenesená",J333,0)</f>
        <v>0</v>
      </c>
      <c r="BI333" s="157">
        <f>IF(N333="nulová",J333,0)</f>
        <v>0</v>
      </c>
      <c r="BJ333" s="18" t="s">
        <v>85</v>
      </c>
      <c r="BK333" s="157">
        <f>ROUND(I333*H333,2)</f>
        <v>0</v>
      </c>
      <c r="BL333" s="18" t="s">
        <v>274</v>
      </c>
      <c r="BM333" s="156" t="s">
        <v>616</v>
      </c>
    </row>
    <row r="334" spans="1:65" s="2" customFormat="1" ht="24.2" customHeight="1">
      <c r="A334" s="33"/>
      <c r="B334" s="144"/>
      <c r="C334" s="145" t="s">
        <v>617</v>
      </c>
      <c r="D334" s="145" t="s">
        <v>124</v>
      </c>
      <c r="E334" s="146" t="s">
        <v>618</v>
      </c>
      <c r="F334" s="147" t="s">
        <v>619</v>
      </c>
      <c r="G334" s="148" t="s">
        <v>127</v>
      </c>
      <c r="H334" s="149">
        <v>1</v>
      </c>
      <c r="I334" s="150"/>
      <c r="J334" s="151">
        <f>ROUND(I334*H334,2)</f>
        <v>0</v>
      </c>
      <c r="K334" s="147" t="s">
        <v>1</v>
      </c>
      <c r="L334" s="34"/>
      <c r="M334" s="152" t="s">
        <v>1</v>
      </c>
      <c r="N334" s="153" t="s">
        <v>42</v>
      </c>
      <c r="O334" s="59"/>
      <c r="P334" s="154">
        <f>O334*H334</f>
        <v>0</v>
      </c>
      <c r="Q334" s="154">
        <v>0</v>
      </c>
      <c r="R334" s="154">
        <f>Q334*H334</f>
        <v>0</v>
      </c>
      <c r="S334" s="154">
        <v>0</v>
      </c>
      <c r="T334" s="155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56" t="s">
        <v>274</v>
      </c>
      <c r="AT334" s="156" t="s">
        <v>124</v>
      </c>
      <c r="AU334" s="156" t="s">
        <v>87</v>
      </c>
      <c r="AY334" s="18" t="s">
        <v>121</v>
      </c>
      <c r="BE334" s="157">
        <f>IF(N334="základní",J334,0)</f>
        <v>0</v>
      </c>
      <c r="BF334" s="157">
        <f>IF(N334="snížená",J334,0)</f>
        <v>0</v>
      </c>
      <c r="BG334" s="157">
        <f>IF(N334="zákl. přenesená",J334,0)</f>
        <v>0</v>
      </c>
      <c r="BH334" s="157">
        <f>IF(N334="sníž. přenesená",J334,0)</f>
        <v>0</v>
      </c>
      <c r="BI334" s="157">
        <f>IF(N334="nulová",J334,0)</f>
        <v>0</v>
      </c>
      <c r="BJ334" s="18" t="s">
        <v>85</v>
      </c>
      <c r="BK334" s="157">
        <f>ROUND(I334*H334,2)</f>
        <v>0</v>
      </c>
      <c r="BL334" s="18" t="s">
        <v>274</v>
      </c>
      <c r="BM334" s="156" t="s">
        <v>620</v>
      </c>
    </row>
    <row r="335" spans="1:65" s="12" customFormat="1" ht="22.9" customHeight="1">
      <c r="B335" s="131"/>
      <c r="D335" s="132" t="s">
        <v>76</v>
      </c>
      <c r="E335" s="142" t="s">
        <v>621</v>
      </c>
      <c r="F335" s="142" t="s">
        <v>622</v>
      </c>
      <c r="I335" s="134"/>
      <c r="J335" s="143">
        <f>BK335</f>
        <v>0</v>
      </c>
      <c r="L335" s="131"/>
      <c r="M335" s="136"/>
      <c r="N335" s="137"/>
      <c r="O335" s="137"/>
      <c r="P335" s="138">
        <f>SUM(P336:P373)</f>
        <v>0</v>
      </c>
      <c r="Q335" s="137"/>
      <c r="R335" s="138">
        <f>SUM(R336:R373)</f>
        <v>7.5852608000000004</v>
      </c>
      <c r="S335" s="137"/>
      <c r="T335" s="139">
        <f>SUM(T336:T373)</f>
        <v>4.8368440000000001</v>
      </c>
      <c r="AR335" s="132" t="s">
        <v>87</v>
      </c>
      <c r="AT335" s="140" t="s">
        <v>76</v>
      </c>
      <c r="AU335" s="140" t="s">
        <v>85</v>
      </c>
      <c r="AY335" s="132" t="s">
        <v>121</v>
      </c>
      <c r="BK335" s="141">
        <f>SUM(BK336:BK373)</f>
        <v>0</v>
      </c>
    </row>
    <row r="336" spans="1:65" s="2" customFormat="1" ht="24.2" customHeight="1">
      <c r="A336" s="33"/>
      <c r="B336" s="144"/>
      <c r="C336" s="145" t="s">
        <v>623</v>
      </c>
      <c r="D336" s="145" t="s">
        <v>124</v>
      </c>
      <c r="E336" s="146" t="s">
        <v>624</v>
      </c>
      <c r="F336" s="147" t="s">
        <v>625</v>
      </c>
      <c r="G336" s="148" t="s">
        <v>223</v>
      </c>
      <c r="H336" s="149">
        <v>54.54</v>
      </c>
      <c r="I336" s="150"/>
      <c r="J336" s="151">
        <f>ROUND(I336*H336,2)</f>
        <v>0</v>
      </c>
      <c r="K336" s="147" t="s">
        <v>128</v>
      </c>
      <c r="L336" s="34"/>
      <c r="M336" s="152" t="s">
        <v>1</v>
      </c>
      <c r="N336" s="153" t="s">
        <v>42</v>
      </c>
      <c r="O336" s="59"/>
      <c r="P336" s="154">
        <f>O336*H336</f>
        <v>0</v>
      </c>
      <c r="Q336" s="154">
        <v>0</v>
      </c>
      <c r="R336" s="154">
        <f>Q336*H336</f>
        <v>0</v>
      </c>
      <c r="S336" s="154">
        <v>7.0000000000000001E-3</v>
      </c>
      <c r="T336" s="155">
        <f>S336*H336</f>
        <v>0.38178000000000001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6" t="s">
        <v>274</v>
      </c>
      <c r="AT336" s="156" t="s">
        <v>124</v>
      </c>
      <c r="AU336" s="156" t="s">
        <v>87</v>
      </c>
      <c r="AY336" s="18" t="s">
        <v>121</v>
      </c>
      <c r="BE336" s="157">
        <f>IF(N336="základní",J336,0)</f>
        <v>0</v>
      </c>
      <c r="BF336" s="157">
        <f>IF(N336="snížená",J336,0)</f>
        <v>0</v>
      </c>
      <c r="BG336" s="157">
        <f>IF(N336="zákl. přenesená",J336,0)</f>
        <v>0</v>
      </c>
      <c r="BH336" s="157">
        <f>IF(N336="sníž. přenesená",J336,0)</f>
        <v>0</v>
      </c>
      <c r="BI336" s="157">
        <f>IF(N336="nulová",J336,0)</f>
        <v>0</v>
      </c>
      <c r="BJ336" s="18" t="s">
        <v>85</v>
      </c>
      <c r="BK336" s="157">
        <f>ROUND(I336*H336,2)</f>
        <v>0</v>
      </c>
      <c r="BL336" s="18" t="s">
        <v>274</v>
      </c>
      <c r="BM336" s="156" t="s">
        <v>626</v>
      </c>
    </row>
    <row r="337" spans="1:65" s="13" customFormat="1" ht="11.25">
      <c r="B337" s="167"/>
      <c r="D337" s="158" t="s">
        <v>206</v>
      </c>
      <c r="E337" s="168" t="s">
        <v>1</v>
      </c>
      <c r="F337" s="169" t="s">
        <v>627</v>
      </c>
      <c r="H337" s="170">
        <v>54.54</v>
      </c>
      <c r="I337" s="171"/>
      <c r="L337" s="167"/>
      <c r="M337" s="172"/>
      <c r="N337" s="173"/>
      <c r="O337" s="173"/>
      <c r="P337" s="173"/>
      <c r="Q337" s="173"/>
      <c r="R337" s="173"/>
      <c r="S337" s="173"/>
      <c r="T337" s="174"/>
      <c r="AT337" s="168" t="s">
        <v>206</v>
      </c>
      <c r="AU337" s="168" t="s">
        <v>87</v>
      </c>
      <c r="AV337" s="13" t="s">
        <v>87</v>
      </c>
      <c r="AW337" s="13" t="s">
        <v>32</v>
      </c>
      <c r="AX337" s="13" t="s">
        <v>85</v>
      </c>
      <c r="AY337" s="168" t="s">
        <v>121</v>
      </c>
    </row>
    <row r="338" spans="1:65" s="2" customFormat="1" ht="24.2" customHeight="1">
      <c r="A338" s="33"/>
      <c r="B338" s="144"/>
      <c r="C338" s="145" t="s">
        <v>628</v>
      </c>
      <c r="D338" s="145" t="s">
        <v>124</v>
      </c>
      <c r="E338" s="146" t="s">
        <v>629</v>
      </c>
      <c r="F338" s="147" t="s">
        <v>630</v>
      </c>
      <c r="G338" s="148" t="s">
        <v>429</v>
      </c>
      <c r="H338" s="149">
        <v>139.80000000000001</v>
      </c>
      <c r="I338" s="150"/>
      <c r="J338" s="151">
        <f>ROUND(I338*H338,2)</f>
        <v>0</v>
      </c>
      <c r="K338" s="147" t="s">
        <v>128</v>
      </c>
      <c r="L338" s="34"/>
      <c r="M338" s="152" t="s">
        <v>1</v>
      </c>
      <c r="N338" s="153" t="s">
        <v>42</v>
      </c>
      <c r="O338" s="59"/>
      <c r="P338" s="154">
        <f>O338*H338</f>
        <v>0</v>
      </c>
      <c r="Q338" s="154">
        <v>0</v>
      </c>
      <c r="R338" s="154">
        <f>Q338*H338</f>
        <v>0</v>
      </c>
      <c r="S338" s="154">
        <v>8.8000000000000005E-3</v>
      </c>
      <c r="T338" s="155">
        <f>S338*H338</f>
        <v>1.2302400000000002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56" t="s">
        <v>274</v>
      </c>
      <c r="AT338" s="156" t="s">
        <v>124</v>
      </c>
      <c r="AU338" s="156" t="s">
        <v>87</v>
      </c>
      <c r="AY338" s="18" t="s">
        <v>121</v>
      </c>
      <c r="BE338" s="157">
        <f>IF(N338="základní",J338,0)</f>
        <v>0</v>
      </c>
      <c r="BF338" s="157">
        <f>IF(N338="snížená",J338,0)</f>
        <v>0</v>
      </c>
      <c r="BG338" s="157">
        <f>IF(N338="zákl. přenesená",J338,0)</f>
        <v>0</v>
      </c>
      <c r="BH338" s="157">
        <f>IF(N338="sníž. přenesená",J338,0)</f>
        <v>0</v>
      </c>
      <c r="BI338" s="157">
        <f>IF(N338="nulová",J338,0)</f>
        <v>0</v>
      </c>
      <c r="BJ338" s="18" t="s">
        <v>85</v>
      </c>
      <c r="BK338" s="157">
        <f>ROUND(I338*H338,2)</f>
        <v>0</v>
      </c>
      <c r="BL338" s="18" t="s">
        <v>274</v>
      </c>
      <c r="BM338" s="156" t="s">
        <v>631</v>
      </c>
    </row>
    <row r="339" spans="1:65" s="16" customFormat="1" ht="11.25">
      <c r="B339" s="201"/>
      <c r="D339" s="158" t="s">
        <v>206</v>
      </c>
      <c r="E339" s="202" t="s">
        <v>1</v>
      </c>
      <c r="F339" s="203" t="s">
        <v>632</v>
      </c>
      <c r="H339" s="202" t="s">
        <v>1</v>
      </c>
      <c r="I339" s="204"/>
      <c r="L339" s="201"/>
      <c r="M339" s="205"/>
      <c r="N339" s="206"/>
      <c r="O339" s="206"/>
      <c r="P339" s="206"/>
      <c r="Q339" s="206"/>
      <c r="R339" s="206"/>
      <c r="S339" s="206"/>
      <c r="T339" s="207"/>
      <c r="AT339" s="202" t="s">
        <v>206</v>
      </c>
      <c r="AU339" s="202" t="s">
        <v>87</v>
      </c>
      <c r="AV339" s="16" t="s">
        <v>85</v>
      </c>
      <c r="AW339" s="16" t="s">
        <v>32</v>
      </c>
      <c r="AX339" s="16" t="s">
        <v>77</v>
      </c>
      <c r="AY339" s="202" t="s">
        <v>121</v>
      </c>
    </row>
    <row r="340" spans="1:65" s="13" customFormat="1" ht="11.25">
      <c r="B340" s="167"/>
      <c r="D340" s="158" t="s">
        <v>206</v>
      </c>
      <c r="E340" s="168" t="s">
        <v>1</v>
      </c>
      <c r="F340" s="169" t="s">
        <v>633</v>
      </c>
      <c r="H340" s="170">
        <v>108.8</v>
      </c>
      <c r="I340" s="171"/>
      <c r="L340" s="167"/>
      <c r="M340" s="172"/>
      <c r="N340" s="173"/>
      <c r="O340" s="173"/>
      <c r="P340" s="173"/>
      <c r="Q340" s="173"/>
      <c r="R340" s="173"/>
      <c r="S340" s="173"/>
      <c r="T340" s="174"/>
      <c r="AT340" s="168" t="s">
        <v>206</v>
      </c>
      <c r="AU340" s="168" t="s">
        <v>87</v>
      </c>
      <c r="AV340" s="13" t="s">
        <v>87</v>
      </c>
      <c r="AW340" s="13" t="s">
        <v>32</v>
      </c>
      <c r="AX340" s="13" t="s">
        <v>77</v>
      </c>
      <c r="AY340" s="168" t="s">
        <v>121</v>
      </c>
    </row>
    <row r="341" spans="1:65" s="13" customFormat="1" ht="11.25">
      <c r="B341" s="167"/>
      <c r="D341" s="158" t="s">
        <v>206</v>
      </c>
      <c r="E341" s="168" t="s">
        <v>1</v>
      </c>
      <c r="F341" s="169" t="s">
        <v>634</v>
      </c>
      <c r="H341" s="170">
        <v>31</v>
      </c>
      <c r="I341" s="171"/>
      <c r="L341" s="167"/>
      <c r="M341" s="172"/>
      <c r="N341" s="173"/>
      <c r="O341" s="173"/>
      <c r="P341" s="173"/>
      <c r="Q341" s="173"/>
      <c r="R341" s="173"/>
      <c r="S341" s="173"/>
      <c r="T341" s="174"/>
      <c r="AT341" s="168" t="s">
        <v>206</v>
      </c>
      <c r="AU341" s="168" t="s">
        <v>87</v>
      </c>
      <c r="AV341" s="13" t="s">
        <v>87</v>
      </c>
      <c r="AW341" s="13" t="s">
        <v>32</v>
      </c>
      <c r="AX341" s="13" t="s">
        <v>77</v>
      </c>
      <c r="AY341" s="168" t="s">
        <v>121</v>
      </c>
    </row>
    <row r="342" spans="1:65" s="14" customFormat="1" ht="11.25">
      <c r="B342" s="185"/>
      <c r="D342" s="158" t="s">
        <v>206</v>
      </c>
      <c r="E342" s="186" t="s">
        <v>1</v>
      </c>
      <c r="F342" s="187" t="s">
        <v>289</v>
      </c>
      <c r="H342" s="188">
        <v>139.80000000000001</v>
      </c>
      <c r="I342" s="189"/>
      <c r="L342" s="185"/>
      <c r="M342" s="190"/>
      <c r="N342" s="191"/>
      <c r="O342" s="191"/>
      <c r="P342" s="191"/>
      <c r="Q342" s="191"/>
      <c r="R342" s="191"/>
      <c r="S342" s="191"/>
      <c r="T342" s="192"/>
      <c r="AT342" s="186" t="s">
        <v>206</v>
      </c>
      <c r="AU342" s="186" t="s">
        <v>87</v>
      </c>
      <c r="AV342" s="14" t="s">
        <v>140</v>
      </c>
      <c r="AW342" s="14" t="s">
        <v>32</v>
      </c>
      <c r="AX342" s="14" t="s">
        <v>85</v>
      </c>
      <c r="AY342" s="186" t="s">
        <v>121</v>
      </c>
    </row>
    <row r="343" spans="1:65" s="2" customFormat="1" ht="37.9" customHeight="1">
      <c r="A343" s="33"/>
      <c r="B343" s="144"/>
      <c r="C343" s="145" t="s">
        <v>635</v>
      </c>
      <c r="D343" s="145" t="s">
        <v>124</v>
      </c>
      <c r="E343" s="146" t="s">
        <v>636</v>
      </c>
      <c r="F343" s="147" t="s">
        <v>637</v>
      </c>
      <c r="G343" s="148" t="s">
        <v>223</v>
      </c>
      <c r="H343" s="149">
        <v>118.6</v>
      </c>
      <c r="I343" s="150"/>
      <c r="J343" s="151">
        <f>ROUND(I343*H343,2)</f>
        <v>0</v>
      </c>
      <c r="K343" s="147" t="s">
        <v>128</v>
      </c>
      <c r="L343" s="34"/>
      <c r="M343" s="152" t="s">
        <v>1</v>
      </c>
      <c r="N343" s="153" t="s">
        <v>42</v>
      </c>
      <c r="O343" s="59"/>
      <c r="P343" s="154">
        <f>O343*H343</f>
        <v>0</v>
      </c>
      <c r="Q343" s="154">
        <v>3.6819999999999999E-2</v>
      </c>
      <c r="R343" s="154">
        <f>Q343*H343</f>
        <v>4.3668519999999997</v>
      </c>
      <c r="S343" s="154">
        <v>0</v>
      </c>
      <c r="T343" s="155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56" t="s">
        <v>274</v>
      </c>
      <c r="AT343" s="156" t="s">
        <v>124</v>
      </c>
      <c r="AU343" s="156" t="s">
        <v>87</v>
      </c>
      <c r="AY343" s="18" t="s">
        <v>121</v>
      </c>
      <c r="BE343" s="157">
        <f>IF(N343="základní",J343,0)</f>
        <v>0</v>
      </c>
      <c r="BF343" s="157">
        <f>IF(N343="snížená",J343,0)</f>
        <v>0</v>
      </c>
      <c r="BG343" s="157">
        <f>IF(N343="zákl. přenesená",J343,0)</f>
        <v>0</v>
      </c>
      <c r="BH343" s="157">
        <f>IF(N343="sníž. přenesená",J343,0)</f>
        <v>0</v>
      </c>
      <c r="BI343" s="157">
        <f>IF(N343="nulová",J343,0)</f>
        <v>0</v>
      </c>
      <c r="BJ343" s="18" t="s">
        <v>85</v>
      </c>
      <c r="BK343" s="157">
        <f>ROUND(I343*H343,2)</f>
        <v>0</v>
      </c>
      <c r="BL343" s="18" t="s">
        <v>274</v>
      </c>
      <c r="BM343" s="156" t="s">
        <v>638</v>
      </c>
    </row>
    <row r="344" spans="1:65" s="13" customFormat="1" ht="11.25">
      <c r="B344" s="167"/>
      <c r="D344" s="158" t="s">
        <v>206</v>
      </c>
      <c r="E344" s="168" t="s">
        <v>1</v>
      </c>
      <c r="F344" s="169" t="s">
        <v>533</v>
      </c>
      <c r="H344" s="170">
        <v>118.6</v>
      </c>
      <c r="I344" s="171"/>
      <c r="L344" s="167"/>
      <c r="M344" s="172"/>
      <c r="N344" s="173"/>
      <c r="O344" s="173"/>
      <c r="P344" s="173"/>
      <c r="Q344" s="173"/>
      <c r="R344" s="173"/>
      <c r="S344" s="173"/>
      <c r="T344" s="174"/>
      <c r="AT344" s="168" t="s">
        <v>206</v>
      </c>
      <c r="AU344" s="168" t="s">
        <v>87</v>
      </c>
      <c r="AV344" s="13" t="s">
        <v>87</v>
      </c>
      <c r="AW344" s="13" t="s">
        <v>32</v>
      </c>
      <c r="AX344" s="13" t="s">
        <v>85</v>
      </c>
      <c r="AY344" s="168" t="s">
        <v>121</v>
      </c>
    </row>
    <row r="345" spans="1:65" s="2" customFormat="1" ht="37.9" customHeight="1">
      <c r="A345" s="33"/>
      <c r="B345" s="144"/>
      <c r="C345" s="145" t="s">
        <v>639</v>
      </c>
      <c r="D345" s="145" t="s">
        <v>124</v>
      </c>
      <c r="E345" s="146" t="s">
        <v>640</v>
      </c>
      <c r="F345" s="147" t="s">
        <v>641</v>
      </c>
      <c r="G345" s="148" t="s">
        <v>223</v>
      </c>
      <c r="H345" s="149">
        <v>138.80000000000001</v>
      </c>
      <c r="I345" s="150"/>
      <c r="J345" s="151">
        <f>ROUND(I345*H345,2)</f>
        <v>0</v>
      </c>
      <c r="K345" s="147" t="s">
        <v>128</v>
      </c>
      <c r="L345" s="34"/>
      <c r="M345" s="152" t="s">
        <v>1</v>
      </c>
      <c r="N345" s="153" t="s">
        <v>42</v>
      </c>
      <c r="O345" s="59"/>
      <c r="P345" s="154">
        <f>O345*H345</f>
        <v>0</v>
      </c>
      <c r="Q345" s="154">
        <v>0</v>
      </c>
      <c r="R345" s="154">
        <f>Q345*H345</f>
        <v>0</v>
      </c>
      <c r="S345" s="154">
        <v>2.2579999999999999E-2</v>
      </c>
      <c r="T345" s="155">
        <f>S345*H345</f>
        <v>3.1341040000000002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56" t="s">
        <v>274</v>
      </c>
      <c r="AT345" s="156" t="s">
        <v>124</v>
      </c>
      <c r="AU345" s="156" t="s">
        <v>87</v>
      </c>
      <c r="AY345" s="18" t="s">
        <v>121</v>
      </c>
      <c r="BE345" s="157">
        <f>IF(N345="základní",J345,0)</f>
        <v>0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8" t="s">
        <v>85</v>
      </c>
      <c r="BK345" s="157">
        <f>ROUND(I345*H345,2)</f>
        <v>0</v>
      </c>
      <c r="BL345" s="18" t="s">
        <v>274</v>
      </c>
      <c r="BM345" s="156" t="s">
        <v>642</v>
      </c>
    </row>
    <row r="346" spans="1:65" s="2" customFormat="1" ht="24.2" customHeight="1">
      <c r="A346" s="33"/>
      <c r="B346" s="144"/>
      <c r="C346" s="145" t="s">
        <v>643</v>
      </c>
      <c r="D346" s="145" t="s">
        <v>124</v>
      </c>
      <c r="E346" s="146" t="s">
        <v>644</v>
      </c>
      <c r="F346" s="147" t="s">
        <v>645</v>
      </c>
      <c r="G346" s="148" t="s">
        <v>223</v>
      </c>
      <c r="H346" s="149">
        <v>138.80000000000001</v>
      </c>
      <c r="I346" s="150"/>
      <c r="J346" s="151">
        <f>ROUND(I346*H346,2)</f>
        <v>0</v>
      </c>
      <c r="K346" s="147" t="s">
        <v>128</v>
      </c>
      <c r="L346" s="34"/>
      <c r="M346" s="152" t="s">
        <v>1</v>
      </c>
      <c r="N346" s="153" t="s">
        <v>42</v>
      </c>
      <c r="O346" s="59"/>
      <c r="P346" s="154">
        <f>O346*H346</f>
        <v>0</v>
      </c>
      <c r="Q346" s="154">
        <v>3.0000000000000001E-5</v>
      </c>
      <c r="R346" s="154">
        <f>Q346*H346</f>
        <v>4.1640000000000002E-3</v>
      </c>
      <c r="S346" s="154">
        <v>0</v>
      </c>
      <c r="T346" s="155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56" t="s">
        <v>274</v>
      </c>
      <c r="AT346" s="156" t="s">
        <v>124</v>
      </c>
      <c r="AU346" s="156" t="s">
        <v>87</v>
      </c>
      <c r="AY346" s="18" t="s">
        <v>121</v>
      </c>
      <c r="BE346" s="157">
        <f>IF(N346="základní",J346,0)</f>
        <v>0</v>
      </c>
      <c r="BF346" s="157">
        <f>IF(N346="snížená",J346,0)</f>
        <v>0</v>
      </c>
      <c r="BG346" s="157">
        <f>IF(N346="zákl. přenesená",J346,0)</f>
        <v>0</v>
      </c>
      <c r="BH346" s="157">
        <f>IF(N346="sníž. přenesená",J346,0)</f>
        <v>0</v>
      </c>
      <c r="BI346" s="157">
        <f>IF(N346="nulová",J346,0)</f>
        <v>0</v>
      </c>
      <c r="BJ346" s="18" t="s">
        <v>85</v>
      </c>
      <c r="BK346" s="157">
        <f>ROUND(I346*H346,2)</f>
        <v>0</v>
      </c>
      <c r="BL346" s="18" t="s">
        <v>274</v>
      </c>
      <c r="BM346" s="156" t="s">
        <v>646</v>
      </c>
    </row>
    <row r="347" spans="1:65" s="13" customFormat="1" ht="11.25">
      <c r="B347" s="167"/>
      <c r="D347" s="158" t="s">
        <v>206</v>
      </c>
      <c r="E347" s="168" t="s">
        <v>1</v>
      </c>
      <c r="F347" s="169" t="s">
        <v>647</v>
      </c>
      <c r="H347" s="170">
        <v>138.80000000000001</v>
      </c>
      <c r="I347" s="171"/>
      <c r="L347" s="167"/>
      <c r="M347" s="172"/>
      <c r="N347" s="173"/>
      <c r="O347" s="173"/>
      <c r="P347" s="173"/>
      <c r="Q347" s="173"/>
      <c r="R347" s="173"/>
      <c r="S347" s="173"/>
      <c r="T347" s="174"/>
      <c r="AT347" s="168" t="s">
        <v>206</v>
      </c>
      <c r="AU347" s="168" t="s">
        <v>87</v>
      </c>
      <c r="AV347" s="13" t="s">
        <v>87</v>
      </c>
      <c r="AW347" s="13" t="s">
        <v>32</v>
      </c>
      <c r="AX347" s="13" t="s">
        <v>85</v>
      </c>
      <c r="AY347" s="168" t="s">
        <v>121</v>
      </c>
    </row>
    <row r="348" spans="1:65" s="2" customFormat="1" ht="16.5" customHeight="1">
      <c r="A348" s="33"/>
      <c r="B348" s="144"/>
      <c r="C348" s="175" t="s">
        <v>648</v>
      </c>
      <c r="D348" s="175" t="s">
        <v>275</v>
      </c>
      <c r="E348" s="176" t="s">
        <v>649</v>
      </c>
      <c r="F348" s="177" t="s">
        <v>650</v>
      </c>
      <c r="G348" s="178" t="s">
        <v>223</v>
      </c>
      <c r="H348" s="179">
        <v>149.904</v>
      </c>
      <c r="I348" s="180"/>
      <c r="J348" s="181">
        <f>ROUND(I348*H348,2)</f>
        <v>0</v>
      </c>
      <c r="K348" s="177" t="s">
        <v>1</v>
      </c>
      <c r="L348" s="182"/>
      <c r="M348" s="183" t="s">
        <v>1</v>
      </c>
      <c r="N348" s="184" t="s">
        <v>42</v>
      </c>
      <c r="O348" s="59"/>
      <c r="P348" s="154">
        <f>O348*H348</f>
        <v>0</v>
      </c>
      <c r="Q348" s="154">
        <v>1.4500000000000001E-2</v>
      </c>
      <c r="R348" s="154">
        <f>Q348*H348</f>
        <v>2.1736080000000002</v>
      </c>
      <c r="S348" s="154">
        <v>0</v>
      </c>
      <c r="T348" s="155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56" t="s">
        <v>358</v>
      </c>
      <c r="AT348" s="156" t="s">
        <v>275</v>
      </c>
      <c r="AU348" s="156" t="s">
        <v>87</v>
      </c>
      <c r="AY348" s="18" t="s">
        <v>121</v>
      </c>
      <c r="BE348" s="157">
        <f>IF(N348="základní",J348,0)</f>
        <v>0</v>
      </c>
      <c r="BF348" s="157">
        <f>IF(N348="snížená",J348,0)</f>
        <v>0</v>
      </c>
      <c r="BG348" s="157">
        <f>IF(N348="zákl. přenesená",J348,0)</f>
        <v>0</v>
      </c>
      <c r="BH348" s="157">
        <f>IF(N348="sníž. přenesená",J348,0)</f>
        <v>0</v>
      </c>
      <c r="BI348" s="157">
        <f>IF(N348="nulová",J348,0)</f>
        <v>0</v>
      </c>
      <c r="BJ348" s="18" t="s">
        <v>85</v>
      </c>
      <c r="BK348" s="157">
        <f>ROUND(I348*H348,2)</f>
        <v>0</v>
      </c>
      <c r="BL348" s="18" t="s">
        <v>274</v>
      </c>
      <c r="BM348" s="156" t="s">
        <v>651</v>
      </c>
    </row>
    <row r="349" spans="1:65" s="13" customFormat="1" ht="11.25">
      <c r="B349" s="167"/>
      <c r="D349" s="158" t="s">
        <v>206</v>
      </c>
      <c r="E349" s="168" t="s">
        <v>1</v>
      </c>
      <c r="F349" s="169" t="s">
        <v>652</v>
      </c>
      <c r="H349" s="170">
        <v>149.904</v>
      </c>
      <c r="I349" s="171"/>
      <c r="L349" s="167"/>
      <c r="M349" s="172"/>
      <c r="N349" s="173"/>
      <c r="O349" s="173"/>
      <c r="P349" s="173"/>
      <c r="Q349" s="173"/>
      <c r="R349" s="173"/>
      <c r="S349" s="173"/>
      <c r="T349" s="174"/>
      <c r="AT349" s="168" t="s">
        <v>206</v>
      </c>
      <c r="AU349" s="168" t="s">
        <v>87</v>
      </c>
      <c r="AV349" s="13" t="s">
        <v>87</v>
      </c>
      <c r="AW349" s="13" t="s">
        <v>32</v>
      </c>
      <c r="AX349" s="13" t="s">
        <v>85</v>
      </c>
      <c r="AY349" s="168" t="s">
        <v>121</v>
      </c>
    </row>
    <row r="350" spans="1:65" s="2" customFormat="1" ht="33" customHeight="1">
      <c r="A350" s="33"/>
      <c r="B350" s="144"/>
      <c r="C350" s="145" t="s">
        <v>653</v>
      </c>
      <c r="D350" s="145" t="s">
        <v>124</v>
      </c>
      <c r="E350" s="146" t="s">
        <v>654</v>
      </c>
      <c r="F350" s="147" t="s">
        <v>655</v>
      </c>
      <c r="G350" s="148" t="s">
        <v>223</v>
      </c>
      <c r="H350" s="149">
        <v>6.36</v>
      </c>
      <c r="I350" s="150"/>
      <c r="J350" s="151">
        <f>ROUND(I350*H350,2)</f>
        <v>0</v>
      </c>
      <c r="K350" s="147" t="s">
        <v>128</v>
      </c>
      <c r="L350" s="34"/>
      <c r="M350" s="152" t="s">
        <v>1</v>
      </c>
      <c r="N350" s="153" t="s">
        <v>42</v>
      </c>
      <c r="O350" s="59"/>
      <c r="P350" s="154">
        <f>O350*H350</f>
        <v>0</v>
      </c>
      <c r="Q350" s="154">
        <v>1.9130000000000001E-2</v>
      </c>
      <c r="R350" s="154">
        <f>Q350*H350</f>
        <v>0.12166680000000002</v>
      </c>
      <c r="S350" s="154">
        <v>0</v>
      </c>
      <c r="T350" s="155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56" t="s">
        <v>274</v>
      </c>
      <c r="AT350" s="156" t="s">
        <v>124</v>
      </c>
      <c r="AU350" s="156" t="s">
        <v>87</v>
      </c>
      <c r="AY350" s="18" t="s">
        <v>121</v>
      </c>
      <c r="BE350" s="157">
        <f>IF(N350="základní",J350,0)</f>
        <v>0</v>
      </c>
      <c r="BF350" s="157">
        <f>IF(N350="snížená",J350,0)</f>
        <v>0</v>
      </c>
      <c r="BG350" s="157">
        <f>IF(N350="zákl. přenesená",J350,0)</f>
        <v>0</v>
      </c>
      <c r="BH350" s="157">
        <f>IF(N350="sníž. přenesená",J350,0)</f>
        <v>0</v>
      </c>
      <c r="BI350" s="157">
        <f>IF(N350="nulová",J350,0)</f>
        <v>0</v>
      </c>
      <c r="BJ350" s="18" t="s">
        <v>85</v>
      </c>
      <c r="BK350" s="157">
        <f>ROUND(I350*H350,2)</f>
        <v>0</v>
      </c>
      <c r="BL350" s="18" t="s">
        <v>274</v>
      </c>
      <c r="BM350" s="156" t="s">
        <v>656</v>
      </c>
    </row>
    <row r="351" spans="1:65" s="2" customFormat="1" ht="19.5">
      <c r="A351" s="33"/>
      <c r="B351" s="34"/>
      <c r="C351" s="33"/>
      <c r="D351" s="158" t="s">
        <v>134</v>
      </c>
      <c r="E351" s="33"/>
      <c r="F351" s="159" t="s">
        <v>657</v>
      </c>
      <c r="G351" s="33"/>
      <c r="H351" s="33"/>
      <c r="I351" s="160"/>
      <c r="J351" s="33"/>
      <c r="K351" s="33"/>
      <c r="L351" s="34"/>
      <c r="M351" s="161"/>
      <c r="N351" s="162"/>
      <c r="O351" s="59"/>
      <c r="P351" s="59"/>
      <c r="Q351" s="59"/>
      <c r="R351" s="59"/>
      <c r="S351" s="59"/>
      <c r="T351" s="60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8" t="s">
        <v>134</v>
      </c>
      <c r="AU351" s="18" t="s">
        <v>87</v>
      </c>
    </row>
    <row r="352" spans="1:65" s="13" customFormat="1" ht="11.25">
      <c r="B352" s="167"/>
      <c r="D352" s="158" t="s">
        <v>206</v>
      </c>
      <c r="E352" s="168" t="s">
        <v>1</v>
      </c>
      <c r="F352" s="169" t="s">
        <v>658</v>
      </c>
      <c r="H352" s="170">
        <v>6.36</v>
      </c>
      <c r="I352" s="171"/>
      <c r="L352" s="167"/>
      <c r="M352" s="172"/>
      <c r="N352" s="173"/>
      <c r="O352" s="173"/>
      <c r="P352" s="173"/>
      <c r="Q352" s="173"/>
      <c r="R352" s="173"/>
      <c r="S352" s="173"/>
      <c r="T352" s="174"/>
      <c r="AT352" s="168" t="s">
        <v>206</v>
      </c>
      <c r="AU352" s="168" t="s">
        <v>87</v>
      </c>
      <c r="AV352" s="13" t="s">
        <v>87</v>
      </c>
      <c r="AW352" s="13" t="s">
        <v>32</v>
      </c>
      <c r="AX352" s="13" t="s">
        <v>85</v>
      </c>
      <c r="AY352" s="168" t="s">
        <v>121</v>
      </c>
    </row>
    <row r="353" spans="1:65" s="2" customFormat="1" ht="24.2" customHeight="1">
      <c r="A353" s="33"/>
      <c r="B353" s="144"/>
      <c r="C353" s="145" t="s">
        <v>659</v>
      </c>
      <c r="D353" s="145" t="s">
        <v>124</v>
      </c>
      <c r="E353" s="146" t="s">
        <v>660</v>
      </c>
      <c r="F353" s="147" t="s">
        <v>661</v>
      </c>
      <c r="G353" s="148" t="s">
        <v>223</v>
      </c>
      <c r="H353" s="149">
        <v>6.48</v>
      </c>
      <c r="I353" s="150"/>
      <c r="J353" s="151">
        <f>ROUND(I353*H353,2)</f>
        <v>0</v>
      </c>
      <c r="K353" s="147" t="s">
        <v>128</v>
      </c>
      <c r="L353" s="34"/>
      <c r="M353" s="152" t="s">
        <v>1</v>
      </c>
      <c r="N353" s="153" t="s">
        <v>42</v>
      </c>
      <c r="O353" s="59"/>
      <c r="P353" s="154">
        <f>O353*H353</f>
        <v>0</v>
      </c>
      <c r="Q353" s="154">
        <v>0</v>
      </c>
      <c r="R353" s="154">
        <f>Q353*H353</f>
        <v>0</v>
      </c>
      <c r="S353" s="154">
        <v>1.4E-2</v>
      </c>
      <c r="T353" s="155">
        <f>S353*H353</f>
        <v>9.0720000000000009E-2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56" t="s">
        <v>274</v>
      </c>
      <c r="AT353" s="156" t="s">
        <v>124</v>
      </c>
      <c r="AU353" s="156" t="s">
        <v>87</v>
      </c>
      <c r="AY353" s="18" t="s">
        <v>121</v>
      </c>
      <c r="BE353" s="157">
        <f>IF(N353="základní",J353,0)</f>
        <v>0</v>
      </c>
      <c r="BF353" s="157">
        <f>IF(N353="snížená",J353,0)</f>
        <v>0</v>
      </c>
      <c r="BG353" s="157">
        <f>IF(N353="zákl. přenesená",J353,0)</f>
        <v>0</v>
      </c>
      <c r="BH353" s="157">
        <f>IF(N353="sníž. přenesená",J353,0)</f>
        <v>0</v>
      </c>
      <c r="BI353" s="157">
        <f>IF(N353="nulová",J353,0)</f>
        <v>0</v>
      </c>
      <c r="BJ353" s="18" t="s">
        <v>85</v>
      </c>
      <c r="BK353" s="157">
        <f>ROUND(I353*H353,2)</f>
        <v>0</v>
      </c>
      <c r="BL353" s="18" t="s">
        <v>274</v>
      </c>
      <c r="BM353" s="156" t="s">
        <v>662</v>
      </c>
    </row>
    <row r="354" spans="1:65" s="13" customFormat="1" ht="11.25">
      <c r="B354" s="167"/>
      <c r="D354" s="158" t="s">
        <v>206</v>
      </c>
      <c r="E354" s="168" t="s">
        <v>1</v>
      </c>
      <c r="F354" s="169" t="s">
        <v>663</v>
      </c>
      <c r="H354" s="170">
        <v>6.48</v>
      </c>
      <c r="I354" s="171"/>
      <c r="L354" s="167"/>
      <c r="M354" s="172"/>
      <c r="N354" s="173"/>
      <c r="O354" s="173"/>
      <c r="P354" s="173"/>
      <c r="Q354" s="173"/>
      <c r="R354" s="173"/>
      <c r="S354" s="173"/>
      <c r="T354" s="174"/>
      <c r="AT354" s="168" t="s">
        <v>206</v>
      </c>
      <c r="AU354" s="168" t="s">
        <v>87</v>
      </c>
      <c r="AV354" s="13" t="s">
        <v>87</v>
      </c>
      <c r="AW354" s="13" t="s">
        <v>32</v>
      </c>
      <c r="AX354" s="13" t="s">
        <v>85</v>
      </c>
      <c r="AY354" s="168" t="s">
        <v>121</v>
      </c>
    </row>
    <row r="355" spans="1:65" s="2" customFormat="1" ht="33" customHeight="1">
      <c r="A355" s="33"/>
      <c r="B355" s="144"/>
      <c r="C355" s="145" t="s">
        <v>664</v>
      </c>
      <c r="D355" s="145" t="s">
        <v>124</v>
      </c>
      <c r="E355" s="146" t="s">
        <v>665</v>
      </c>
      <c r="F355" s="147" t="s">
        <v>666</v>
      </c>
      <c r="G355" s="148" t="s">
        <v>223</v>
      </c>
      <c r="H355" s="149">
        <v>5</v>
      </c>
      <c r="I355" s="150"/>
      <c r="J355" s="151">
        <f>ROUND(I355*H355,2)</f>
        <v>0</v>
      </c>
      <c r="K355" s="147" t="s">
        <v>128</v>
      </c>
      <c r="L355" s="34"/>
      <c r="M355" s="152" t="s">
        <v>1</v>
      </c>
      <c r="N355" s="153" t="s">
        <v>42</v>
      </c>
      <c r="O355" s="59"/>
      <c r="P355" s="154">
        <f>O355*H355</f>
        <v>0</v>
      </c>
      <c r="Q355" s="154">
        <v>1.0000000000000001E-5</v>
      </c>
      <c r="R355" s="154">
        <f>Q355*H355</f>
        <v>5.0000000000000002E-5</v>
      </c>
      <c r="S355" s="154">
        <v>0</v>
      </c>
      <c r="T355" s="155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56" t="s">
        <v>274</v>
      </c>
      <c r="AT355" s="156" t="s">
        <v>124</v>
      </c>
      <c r="AU355" s="156" t="s">
        <v>87</v>
      </c>
      <c r="AY355" s="18" t="s">
        <v>121</v>
      </c>
      <c r="BE355" s="157">
        <f>IF(N355="základní",J355,0)</f>
        <v>0</v>
      </c>
      <c r="BF355" s="157">
        <f>IF(N355="snížená",J355,0)</f>
        <v>0</v>
      </c>
      <c r="BG355" s="157">
        <f>IF(N355="zákl. přenesená",J355,0)</f>
        <v>0</v>
      </c>
      <c r="BH355" s="157">
        <f>IF(N355="sníž. přenesená",J355,0)</f>
        <v>0</v>
      </c>
      <c r="BI355" s="157">
        <f>IF(N355="nulová",J355,0)</f>
        <v>0</v>
      </c>
      <c r="BJ355" s="18" t="s">
        <v>85</v>
      </c>
      <c r="BK355" s="157">
        <f>ROUND(I355*H355,2)</f>
        <v>0</v>
      </c>
      <c r="BL355" s="18" t="s">
        <v>274</v>
      </c>
      <c r="BM355" s="156" t="s">
        <v>667</v>
      </c>
    </row>
    <row r="356" spans="1:65" s="13" customFormat="1" ht="11.25">
      <c r="B356" s="167"/>
      <c r="D356" s="158" t="s">
        <v>206</v>
      </c>
      <c r="E356" s="168" t="s">
        <v>1</v>
      </c>
      <c r="F356" s="169" t="s">
        <v>668</v>
      </c>
      <c r="H356" s="170">
        <v>5</v>
      </c>
      <c r="I356" s="171"/>
      <c r="L356" s="167"/>
      <c r="M356" s="172"/>
      <c r="N356" s="173"/>
      <c r="O356" s="173"/>
      <c r="P356" s="173"/>
      <c r="Q356" s="173"/>
      <c r="R356" s="173"/>
      <c r="S356" s="173"/>
      <c r="T356" s="174"/>
      <c r="AT356" s="168" t="s">
        <v>206</v>
      </c>
      <c r="AU356" s="168" t="s">
        <v>87</v>
      </c>
      <c r="AV356" s="13" t="s">
        <v>87</v>
      </c>
      <c r="AW356" s="13" t="s">
        <v>32</v>
      </c>
      <c r="AX356" s="13" t="s">
        <v>85</v>
      </c>
      <c r="AY356" s="168" t="s">
        <v>121</v>
      </c>
    </row>
    <row r="357" spans="1:65" s="2" customFormat="1" ht="33" customHeight="1">
      <c r="A357" s="33"/>
      <c r="B357" s="144"/>
      <c r="C357" s="145" t="s">
        <v>669</v>
      </c>
      <c r="D357" s="145" t="s">
        <v>124</v>
      </c>
      <c r="E357" s="146" t="s">
        <v>670</v>
      </c>
      <c r="F357" s="147" t="s">
        <v>671</v>
      </c>
      <c r="G357" s="148" t="s">
        <v>223</v>
      </c>
      <c r="H357" s="149">
        <v>5</v>
      </c>
      <c r="I357" s="150"/>
      <c r="J357" s="151">
        <f>ROUND(I357*H357,2)</f>
        <v>0</v>
      </c>
      <c r="K357" s="147" t="s">
        <v>128</v>
      </c>
      <c r="L357" s="34"/>
      <c r="M357" s="152" t="s">
        <v>1</v>
      </c>
      <c r="N357" s="153" t="s">
        <v>42</v>
      </c>
      <c r="O357" s="59"/>
      <c r="P357" s="154">
        <f>O357*H357</f>
        <v>0</v>
      </c>
      <c r="Q357" s="154">
        <v>3.0000000000000001E-5</v>
      </c>
      <c r="R357" s="154">
        <f>Q357*H357</f>
        <v>1.5000000000000001E-4</v>
      </c>
      <c r="S357" s="154">
        <v>0</v>
      </c>
      <c r="T357" s="155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56" t="s">
        <v>274</v>
      </c>
      <c r="AT357" s="156" t="s">
        <v>124</v>
      </c>
      <c r="AU357" s="156" t="s">
        <v>87</v>
      </c>
      <c r="AY357" s="18" t="s">
        <v>121</v>
      </c>
      <c r="BE357" s="157">
        <f>IF(N357="základní",J357,0)</f>
        <v>0</v>
      </c>
      <c r="BF357" s="157">
        <f>IF(N357="snížená",J357,0)</f>
        <v>0</v>
      </c>
      <c r="BG357" s="157">
        <f>IF(N357="zákl. přenesená",J357,0)</f>
        <v>0</v>
      </c>
      <c r="BH357" s="157">
        <f>IF(N357="sníž. přenesená",J357,0)</f>
        <v>0</v>
      </c>
      <c r="BI357" s="157">
        <f>IF(N357="nulová",J357,0)</f>
        <v>0</v>
      </c>
      <c r="BJ357" s="18" t="s">
        <v>85</v>
      </c>
      <c r="BK357" s="157">
        <f>ROUND(I357*H357,2)</f>
        <v>0</v>
      </c>
      <c r="BL357" s="18" t="s">
        <v>274</v>
      </c>
      <c r="BM357" s="156" t="s">
        <v>672</v>
      </c>
    </row>
    <row r="358" spans="1:65" s="13" customFormat="1" ht="11.25">
      <c r="B358" s="167"/>
      <c r="D358" s="158" t="s">
        <v>206</v>
      </c>
      <c r="E358" s="168" t="s">
        <v>1</v>
      </c>
      <c r="F358" s="169" t="s">
        <v>673</v>
      </c>
      <c r="H358" s="170">
        <v>5</v>
      </c>
      <c r="I358" s="171"/>
      <c r="L358" s="167"/>
      <c r="M358" s="172"/>
      <c r="N358" s="173"/>
      <c r="O358" s="173"/>
      <c r="P358" s="173"/>
      <c r="Q358" s="173"/>
      <c r="R358" s="173"/>
      <c r="S358" s="173"/>
      <c r="T358" s="174"/>
      <c r="AT358" s="168" t="s">
        <v>206</v>
      </c>
      <c r="AU358" s="168" t="s">
        <v>87</v>
      </c>
      <c r="AV358" s="13" t="s">
        <v>87</v>
      </c>
      <c r="AW358" s="13" t="s">
        <v>32</v>
      </c>
      <c r="AX358" s="13" t="s">
        <v>85</v>
      </c>
      <c r="AY358" s="168" t="s">
        <v>121</v>
      </c>
    </row>
    <row r="359" spans="1:65" s="2" customFormat="1" ht="16.5" customHeight="1">
      <c r="A359" s="33"/>
      <c r="B359" s="144"/>
      <c r="C359" s="175" t="s">
        <v>674</v>
      </c>
      <c r="D359" s="175" t="s">
        <v>275</v>
      </c>
      <c r="E359" s="176" t="s">
        <v>675</v>
      </c>
      <c r="F359" s="177" t="s">
        <v>676</v>
      </c>
      <c r="G359" s="178" t="s">
        <v>214</v>
      </c>
      <c r="H359" s="179">
        <v>0.13500000000000001</v>
      </c>
      <c r="I359" s="180"/>
      <c r="J359" s="181">
        <f>ROUND(I359*H359,2)</f>
        <v>0</v>
      </c>
      <c r="K359" s="177" t="s">
        <v>128</v>
      </c>
      <c r="L359" s="182"/>
      <c r="M359" s="183" t="s">
        <v>1</v>
      </c>
      <c r="N359" s="184" t="s">
        <v>42</v>
      </c>
      <c r="O359" s="59"/>
      <c r="P359" s="154">
        <f>O359*H359</f>
        <v>0</v>
      </c>
      <c r="Q359" s="154">
        <v>0.55000000000000004</v>
      </c>
      <c r="R359" s="154">
        <f>Q359*H359</f>
        <v>7.425000000000001E-2</v>
      </c>
      <c r="S359" s="154">
        <v>0</v>
      </c>
      <c r="T359" s="155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56" t="s">
        <v>358</v>
      </c>
      <c r="AT359" s="156" t="s">
        <v>275</v>
      </c>
      <c r="AU359" s="156" t="s">
        <v>87</v>
      </c>
      <c r="AY359" s="18" t="s">
        <v>121</v>
      </c>
      <c r="BE359" s="157">
        <f>IF(N359="základní",J359,0)</f>
        <v>0</v>
      </c>
      <c r="BF359" s="157">
        <f>IF(N359="snížená",J359,0)</f>
        <v>0</v>
      </c>
      <c r="BG359" s="157">
        <f>IF(N359="zákl. přenesená",J359,0)</f>
        <v>0</v>
      </c>
      <c r="BH359" s="157">
        <f>IF(N359="sníž. přenesená",J359,0)</f>
        <v>0</v>
      </c>
      <c r="BI359" s="157">
        <f>IF(N359="nulová",J359,0)</f>
        <v>0</v>
      </c>
      <c r="BJ359" s="18" t="s">
        <v>85</v>
      </c>
      <c r="BK359" s="157">
        <f>ROUND(I359*H359,2)</f>
        <v>0</v>
      </c>
      <c r="BL359" s="18" t="s">
        <v>274</v>
      </c>
      <c r="BM359" s="156" t="s">
        <v>677</v>
      </c>
    </row>
    <row r="360" spans="1:65" s="13" customFormat="1" ht="11.25">
      <c r="B360" s="167"/>
      <c r="D360" s="158" t="s">
        <v>206</v>
      </c>
      <c r="E360" s="168" t="s">
        <v>1</v>
      </c>
      <c r="F360" s="169" t="s">
        <v>678</v>
      </c>
      <c r="H360" s="170">
        <v>0.09</v>
      </c>
      <c r="I360" s="171"/>
      <c r="L360" s="167"/>
      <c r="M360" s="172"/>
      <c r="N360" s="173"/>
      <c r="O360" s="173"/>
      <c r="P360" s="173"/>
      <c r="Q360" s="173"/>
      <c r="R360" s="173"/>
      <c r="S360" s="173"/>
      <c r="T360" s="174"/>
      <c r="AT360" s="168" t="s">
        <v>206</v>
      </c>
      <c r="AU360" s="168" t="s">
        <v>87</v>
      </c>
      <c r="AV360" s="13" t="s">
        <v>87</v>
      </c>
      <c r="AW360" s="13" t="s">
        <v>32</v>
      </c>
      <c r="AX360" s="13" t="s">
        <v>77</v>
      </c>
      <c r="AY360" s="168" t="s">
        <v>121</v>
      </c>
    </row>
    <row r="361" spans="1:65" s="13" customFormat="1" ht="11.25">
      <c r="B361" s="167"/>
      <c r="D361" s="158" t="s">
        <v>206</v>
      </c>
      <c r="E361" s="168" t="s">
        <v>1</v>
      </c>
      <c r="F361" s="169" t="s">
        <v>679</v>
      </c>
      <c r="H361" s="170">
        <v>4.4999999999999998E-2</v>
      </c>
      <c r="I361" s="171"/>
      <c r="L361" s="167"/>
      <c r="M361" s="172"/>
      <c r="N361" s="173"/>
      <c r="O361" s="173"/>
      <c r="P361" s="173"/>
      <c r="Q361" s="173"/>
      <c r="R361" s="173"/>
      <c r="S361" s="173"/>
      <c r="T361" s="174"/>
      <c r="AT361" s="168" t="s">
        <v>206</v>
      </c>
      <c r="AU361" s="168" t="s">
        <v>87</v>
      </c>
      <c r="AV361" s="13" t="s">
        <v>87</v>
      </c>
      <c r="AW361" s="13" t="s">
        <v>32</v>
      </c>
      <c r="AX361" s="13" t="s">
        <v>77</v>
      </c>
      <c r="AY361" s="168" t="s">
        <v>121</v>
      </c>
    </row>
    <row r="362" spans="1:65" s="14" customFormat="1" ht="11.25">
      <c r="B362" s="185"/>
      <c r="D362" s="158" t="s">
        <v>206</v>
      </c>
      <c r="E362" s="186" t="s">
        <v>1</v>
      </c>
      <c r="F362" s="187" t="s">
        <v>289</v>
      </c>
      <c r="H362" s="188">
        <v>0.13500000000000001</v>
      </c>
      <c r="I362" s="189"/>
      <c r="L362" s="185"/>
      <c r="M362" s="190"/>
      <c r="N362" s="191"/>
      <c r="O362" s="191"/>
      <c r="P362" s="191"/>
      <c r="Q362" s="191"/>
      <c r="R362" s="191"/>
      <c r="S362" s="191"/>
      <c r="T362" s="192"/>
      <c r="AT362" s="186" t="s">
        <v>206</v>
      </c>
      <c r="AU362" s="186" t="s">
        <v>87</v>
      </c>
      <c r="AV362" s="14" t="s">
        <v>140</v>
      </c>
      <c r="AW362" s="14" t="s">
        <v>32</v>
      </c>
      <c r="AX362" s="14" t="s">
        <v>85</v>
      </c>
      <c r="AY362" s="186" t="s">
        <v>121</v>
      </c>
    </row>
    <row r="363" spans="1:65" s="2" customFormat="1" ht="24.2" customHeight="1">
      <c r="A363" s="33"/>
      <c r="B363" s="144"/>
      <c r="C363" s="145" t="s">
        <v>680</v>
      </c>
      <c r="D363" s="145" t="s">
        <v>124</v>
      </c>
      <c r="E363" s="146" t="s">
        <v>681</v>
      </c>
      <c r="F363" s="147" t="s">
        <v>682</v>
      </c>
      <c r="G363" s="148" t="s">
        <v>223</v>
      </c>
      <c r="H363" s="149">
        <v>5</v>
      </c>
      <c r="I363" s="150"/>
      <c r="J363" s="151">
        <f>ROUND(I363*H363,2)</f>
        <v>0</v>
      </c>
      <c r="K363" s="147" t="s">
        <v>128</v>
      </c>
      <c r="L363" s="34"/>
      <c r="M363" s="152" t="s">
        <v>1</v>
      </c>
      <c r="N363" s="153" t="s">
        <v>42</v>
      </c>
      <c r="O363" s="59"/>
      <c r="P363" s="154">
        <f>O363*H363</f>
        <v>0</v>
      </c>
      <c r="Q363" s="154">
        <v>1.9460000000000002E-2</v>
      </c>
      <c r="R363" s="154">
        <f>Q363*H363</f>
        <v>9.7300000000000011E-2</v>
      </c>
      <c r="S363" s="154">
        <v>0</v>
      </c>
      <c r="T363" s="155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6" t="s">
        <v>274</v>
      </c>
      <c r="AT363" s="156" t="s">
        <v>124</v>
      </c>
      <c r="AU363" s="156" t="s">
        <v>87</v>
      </c>
      <c r="AY363" s="18" t="s">
        <v>121</v>
      </c>
      <c r="BE363" s="157">
        <f>IF(N363="základní",J363,0)</f>
        <v>0</v>
      </c>
      <c r="BF363" s="157">
        <f>IF(N363="snížená",J363,0)</f>
        <v>0</v>
      </c>
      <c r="BG363" s="157">
        <f>IF(N363="zákl. přenesená",J363,0)</f>
        <v>0</v>
      </c>
      <c r="BH363" s="157">
        <f>IF(N363="sníž. přenesená",J363,0)</f>
        <v>0</v>
      </c>
      <c r="BI363" s="157">
        <f>IF(N363="nulová",J363,0)</f>
        <v>0</v>
      </c>
      <c r="BJ363" s="18" t="s">
        <v>85</v>
      </c>
      <c r="BK363" s="157">
        <f>ROUND(I363*H363,2)</f>
        <v>0</v>
      </c>
      <c r="BL363" s="18" t="s">
        <v>274</v>
      </c>
      <c r="BM363" s="156" t="s">
        <v>683</v>
      </c>
    </row>
    <row r="364" spans="1:65" s="2" customFormat="1" ht="19.5">
      <c r="A364" s="33"/>
      <c r="B364" s="34"/>
      <c r="C364" s="33"/>
      <c r="D364" s="158" t="s">
        <v>134</v>
      </c>
      <c r="E364" s="33"/>
      <c r="F364" s="159" t="s">
        <v>684</v>
      </c>
      <c r="G364" s="33"/>
      <c r="H364" s="33"/>
      <c r="I364" s="160"/>
      <c r="J364" s="33"/>
      <c r="K364" s="33"/>
      <c r="L364" s="34"/>
      <c r="M364" s="161"/>
      <c r="N364" s="162"/>
      <c r="O364" s="59"/>
      <c r="P364" s="59"/>
      <c r="Q364" s="59"/>
      <c r="R364" s="59"/>
      <c r="S364" s="59"/>
      <c r="T364" s="6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8" t="s">
        <v>134</v>
      </c>
      <c r="AU364" s="18" t="s">
        <v>87</v>
      </c>
    </row>
    <row r="365" spans="1:65" s="13" customFormat="1" ht="11.25">
      <c r="B365" s="167"/>
      <c r="D365" s="158" t="s">
        <v>206</v>
      </c>
      <c r="E365" s="168" t="s">
        <v>1</v>
      </c>
      <c r="F365" s="169" t="s">
        <v>668</v>
      </c>
      <c r="H365" s="170">
        <v>5</v>
      </c>
      <c r="I365" s="171"/>
      <c r="L365" s="167"/>
      <c r="M365" s="172"/>
      <c r="N365" s="173"/>
      <c r="O365" s="173"/>
      <c r="P365" s="173"/>
      <c r="Q365" s="173"/>
      <c r="R365" s="173"/>
      <c r="S365" s="173"/>
      <c r="T365" s="174"/>
      <c r="AT365" s="168" t="s">
        <v>206</v>
      </c>
      <c r="AU365" s="168" t="s">
        <v>87</v>
      </c>
      <c r="AV365" s="13" t="s">
        <v>87</v>
      </c>
      <c r="AW365" s="13" t="s">
        <v>32</v>
      </c>
      <c r="AX365" s="13" t="s">
        <v>85</v>
      </c>
      <c r="AY365" s="168" t="s">
        <v>121</v>
      </c>
    </row>
    <row r="366" spans="1:65" s="2" customFormat="1" ht="24.2" customHeight="1">
      <c r="A366" s="33"/>
      <c r="B366" s="144"/>
      <c r="C366" s="145" t="s">
        <v>356</v>
      </c>
      <c r="D366" s="145" t="s">
        <v>124</v>
      </c>
      <c r="E366" s="146" t="s">
        <v>685</v>
      </c>
      <c r="F366" s="147" t="s">
        <v>686</v>
      </c>
      <c r="G366" s="148" t="s">
        <v>204</v>
      </c>
      <c r="H366" s="149">
        <v>22</v>
      </c>
      <c r="I366" s="150"/>
      <c r="J366" s="151">
        <f>ROUND(I366*H366,2)</f>
        <v>0</v>
      </c>
      <c r="K366" s="147" t="s">
        <v>1</v>
      </c>
      <c r="L366" s="34"/>
      <c r="M366" s="152" t="s">
        <v>1</v>
      </c>
      <c r="N366" s="153" t="s">
        <v>42</v>
      </c>
      <c r="O366" s="59"/>
      <c r="P366" s="154">
        <f>O366*H366</f>
        <v>0</v>
      </c>
      <c r="Q366" s="154">
        <v>0.02</v>
      </c>
      <c r="R366" s="154">
        <f>Q366*H366</f>
        <v>0.44</v>
      </c>
      <c r="S366" s="154">
        <v>0</v>
      </c>
      <c r="T366" s="155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6" t="s">
        <v>274</v>
      </c>
      <c r="AT366" s="156" t="s">
        <v>124</v>
      </c>
      <c r="AU366" s="156" t="s">
        <v>87</v>
      </c>
      <c r="AY366" s="18" t="s">
        <v>121</v>
      </c>
      <c r="BE366" s="157">
        <f>IF(N366="základní",J366,0)</f>
        <v>0</v>
      </c>
      <c r="BF366" s="157">
        <f>IF(N366="snížená",J366,0)</f>
        <v>0</v>
      </c>
      <c r="BG366" s="157">
        <f>IF(N366="zákl. přenesená",J366,0)</f>
        <v>0</v>
      </c>
      <c r="BH366" s="157">
        <f>IF(N366="sníž. přenesená",J366,0)</f>
        <v>0</v>
      </c>
      <c r="BI366" s="157">
        <f>IF(N366="nulová",J366,0)</f>
        <v>0</v>
      </c>
      <c r="BJ366" s="18" t="s">
        <v>85</v>
      </c>
      <c r="BK366" s="157">
        <f>ROUND(I366*H366,2)</f>
        <v>0</v>
      </c>
      <c r="BL366" s="18" t="s">
        <v>274</v>
      </c>
      <c r="BM366" s="156" t="s">
        <v>687</v>
      </c>
    </row>
    <row r="367" spans="1:65" s="2" customFormat="1" ht="19.5">
      <c r="A367" s="33"/>
      <c r="B367" s="34"/>
      <c r="C367" s="33"/>
      <c r="D367" s="158" t="s">
        <v>134</v>
      </c>
      <c r="E367" s="33"/>
      <c r="F367" s="159" t="s">
        <v>684</v>
      </c>
      <c r="G367" s="33"/>
      <c r="H367" s="33"/>
      <c r="I367" s="160"/>
      <c r="J367" s="33"/>
      <c r="K367" s="33"/>
      <c r="L367" s="34"/>
      <c r="M367" s="161"/>
      <c r="N367" s="162"/>
      <c r="O367" s="59"/>
      <c r="P367" s="59"/>
      <c r="Q367" s="59"/>
      <c r="R367" s="59"/>
      <c r="S367" s="59"/>
      <c r="T367" s="60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134</v>
      </c>
      <c r="AU367" s="18" t="s">
        <v>87</v>
      </c>
    </row>
    <row r="368" spans="1:65" s="2" customFormat="1" ht="33" customHeight="1">
      <c r="A368" s="33"/>
      <c r="B368" s="144"/>
      <c r="C368" s="145" t="s">
        <v>688</v>
      </c>
      <c r="D368" s="145" t="s">
        <v>124</v>
      </c>
      <c r="E368" s="146" t="s">
        <v>689</v>
      </c>
      <c r="F368" s="147" t="s">
        <v>690</v>
      </c>
      <c r="G368" s="148" t="s">
        <v>429</v>
      </c>
      <c r="H368" s="149">
        <v>31.5</v>
      </c>
      <c r="I368" s="150"/>
      <c r="J368" s="151">
        <f>ROUND(I368*H368,2)</f>
        <v>0</v>
      </c>
      <c r="K368" s="147" t="s">
        <v>128</v>
      </c>
      <c r="L368" s="34"/>
      <c r="M368" s="152" t="s">
        <v>1</v>
      </c>
      <c r="N368" s="153" t="s">
        <v>42</v>
      </c>
      <c r="O368" s="59"/>
      <c r="P368" s="154">
        <f>O368*H368</f>
        <v>0</v>
      </c>
      <c r="Q368" s="154">
        <v>8.0000000000000007E-5</v>
      </c>
      <c r="R368" s="154">
        <f>Q368*H368</f>
        <v>2.5200000000000001E-3</v>
      </c>
      <c r="S368" s="154">
        <v>0</v>
      </c>
      <c r="T368" s="155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56" t="s">
        <v>274</v>
      </c>
      <c r="AT368" s="156" t="s">
        <v>124</v>
      </c>
      <c r="AU368" s="156" t="s">
        <v>87</v>
      </c>
      <c r="AY368" s="18" t="s">
        <v>121</v>
      </c>
      <c r="BE368" s="157">
        <f>IF(N368="základní",J368,0)</f>
        <v>0</v>
      </c>
      <c r="BF368" s="157">
        <f>IF(N368="snížená",J368,0)</f>
        <v>0</v>
      </c>
      <c r="BG368" s="157">
        <f>IF(N368="zákl. přenesená",J368,0)</f>
        <v>0</v>
      </c>
      <c r="BH368" s="157">
        <f>IF(N368="sníž. přenesená",J368,0)</f>
        <v>0</v>
      </c>
      <c r="BI368" s="157">
        <f>IF(N368="nulová",J368,0)</f>
        <v>0</v>
      </c>
      <c r="BJ368" s="18" t="s">
        <v>85</v>
      </c>
      <c r="BK368" s="157">
        <f>ROUND(I368*H368,2)</f>
        <v>0</v>
      </c>
      <c r="BL368" s="18" t="s">
        <v>274</v>
      </c>
      <c r="BM368" s="156" t="s">
        <v>691</v>
      </c>
    </row>
    <row r="369" spans="1:65" s="13" customFormat="1" ht="11.25">
      <c r="B369" s="167"/>
      <c r="D369" s="158" t="s">
        <v>206</v>
      </c>
      <c r="E369" s="168" t="s">
        <v>1</v>
      </c>
      <c r="F369" s="169" t="s">
        <v>692</v>
      </c>
      <c r="H369" s="170">
        <v>31.5</v>
      </c>
      <c r="I369" s="171"/>
      <c r="L369" s="167"/>
      <c r="M369" s="172"/>
      <c r="N369" s="173"/>
      <c r="O369" s="173"/>
      <c r="P369" s="173"/>
      <c r="Q369" s="173"/>
      <c r="R369" s="173"/>
      <c r="S369" s="173"/>
      <c r="T369" s="174"/>
      <c r="AT369" s="168" t="s">
        <v>206</v>
      </c>
      <c r="AU369" s="168" t="s">
        <v>87</v>
      </c>
      <c r="AV369" s="13" t="s">
        <v>87</v>
      </c>
      <c r="AW369" s="13" t="s">
        <v>32</v>
      </c>
      <c r="AX369" s="13" t="s">
        <v>85</v>
      </c>
      <c r="AY369" s="168" t="s">
        <v>121</v>
      </c>
    </row>
    <row r="370" spans="1:65" s="2" customFormat="1" ht="21.75" customHeight="1">
      <c r="A370" s="33"/>
      <c r="B370" s="144"/>
      <c r="C370" s="175" t="s">
        <v>394</v>
      </c>
      <c r="D370" s="175" t="s">
        <v>275</v>
      </c>
      <c r="E370" s="176" t="s">
        <v>693</v>
      </c>
      <c r="F370" s="177" t="s">
        <v>694</v>
      </c>
      <c r="G370" s="178" t="s">
        <v>214</v>
      </c>
      <c r="H370" s="179">
        <v>0.55400000000000005</v>
      </c>
      <c r="I370" s="180"/>
      <c r="J370" s="181">
        <f>ROUND(I370*H370,2)</f>
        <v>0</v>
      </c>
      <c r="K370" s="177" t="s">
        <v>128</v>
      </c>
      <c r="L370" s="182"/>
      <c r="M370" s="183" t="s">
        <v>1</v>
      </c>
      <c r="N370" s="184" t="s">
        <v>42</v>
      </c>
      <c r="O370" s="59"/>
      <c r="P370" s="154">
        <f>O370*H370</f>
        <v>0</v>
      </c>
      <c r="Q370" s="154">
        <v>0.55000000000000004</v>
      </c>
      <c r="R370" s="154">
        <f>Q370*H370</f>
        <v>0.30470000000000003</v>
      </c>
      <c r="S370" s="154">
        <v>0</v>
      </c>
      <c r="T370" s="155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56" t="s">
        <v>358</v>
      </c>
      <c r="AT370" s="156" t="s">
        <v>275</v>
      </c>
      <c r="AU370" s="156" t="s">
        <v>87</v>
      </c>
      <c r="AY370" s="18" t="s">
        <v>121</v>
      </c>
      <c r="BE370" s="157">
        <f>IF(N370="základní",J370,0)</f>
        <v>0</v>
      </c>
      <c r="BF370" s="157">
        <f>IF(N370="snížená",J370,0)</f>
        <v>0</v>
      </c>
      <c r="BG370" s="157">
        <f>IF(N370="zákl. přenesená",J370,0)</f>
        <v>0</v>
      </c>
      <c r="BH370" s="157">
        <f>IF(N370="sníž. přenesená",J370,0)</f>
        <v>0</v>
      </c>
      <c r="BI370" s="157">
        <f>IF(N370="nulová",J370,0)</f>
        <v>0</v>
      </c>
      <c r="BJ370" s="18" t="s">
        <v>85</v>
      </c>
      <c r="BK370" s="157">
        <f>ROUND(I370*H370,2)</f>
        <v>0</v>
      </c>
      <c r="BL370" s="18" t="s">
        <v>274</v>
      </c>
      <c r="BM370" s="156" t="s">
        <v>695</v>
      </c>
    </row>
    <row r="371" spans="1:65" s="13" customFormat="1" ht="11.25">
      <c r="B371" s="167"/>
      <c r="D371" s="158" t="s">
        <v>206</v>
      </c>
      <c r="E371" s="168" t="s">
        <v>1</v>
      </c>
      <c r="F371" s="169" t="s">
        <v>696</v>
      </c>
      <c r="H371" s="170">
        <v>0.55400000000000005</v>
      </c>
      <c r="I371" s="171"/>
      <c r="L371" s="167"/>
      <c r="M371" s="172"/>
      <c r="N371" s="173"/>
      <c r="O371" s="173"/>
      <c r="P371" s="173"/>
      <c r="Q371" s="173"/>
      <c r="R371" s="173"/>
      <c r="S371" s="173"/>
      <c r="T371" s="174"/>
      <c r="AT371" s="168" t="s">
        <v>206</v>
      </c>
      <c r="AU371" s="168" t="s">
        <v>87</v>
      </c>
      <c r="AV371" s="13" t="s">
        <v>87</v>
      </c>
      <c r="AW371" s="13" t="s">
        <v>32</v>
      </c>
      <c r="AX371" s="13" t="s">
        <v>85</v>
      </c>
      <c r="AY371" s="168" t="s">
        <v>121</v>
      </c>
    </row>
    <row r="372" spans="1:65" s="2" customFormat="1" ht="24.2" customHeight="1">
      <c r="A372" s="33"/>
      <c r="B372" s="144"/>
      <c r="C372" s="145" t="s">
        <v>697</v>
      </c>
      <c r="D372" s="145" t="s">
        <v>124</v>
      </c>
      <c r="E372" s="146" t="s">
        <v>698</v>
      </c>
      <c r="F372" s="147" t="s">
        <v>699</v>
      </c>
      <c r="G372" s="148" t="s">
        <v>235</v>
      </c>
      <c r="H372" s="149">
        <v>7.585</v>
      </c>
      <c r="I372" s="150"/>
      <c r="J372" s="151">
        <f>ROUND(I372*H372,2)</f>
        <v>0</v>
      </c>
      <c r="K372" s="147" t="s">
        <v>128</v>
      </c>
      <c r="L372" s="34"/>
      <c r="M372" s="152" t="s">
        <v>1</v>
      </c>
      <c r="N372" s="153" t="s">
        <v>42</v>
      </c>
      <c r="O372" s="59"/>
      <c r="P372" s="154">
        <f>O372*H372</f>
        <v>0</v>
      </c>
      <c r="Q372" s="154">
        <v>0</v>
      </c>
      <c r="R372" s="154">
        <f>Q372*H372</f>
        <v>0</v>
      </c>
      <c r="S372" s="154">
        <v>0</v>
      </c>
      <c r="T372" s="155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56" t="s">
        <v>274</v>
      </c>
      <c r="AT372" s="156" t="s">
        <v>124</v>
      </c>
      <c r="AU372" s="156" t="s">
        <v>87</v>
      </c>
      <c r="AY372" s="18" t="s">
        <v>121</v>
      </c>
      <c r="BE372" s="157">
        <f>IF(N372="základní",J372,0)</f>
        <v>0</v>
      </c>
      <c r="BF372" s="157">
        <f>IF(N372="snížená",J372,0)</f>
        <v>0</v>
      </c>
      <c r="BG372" s="157">
        <f>IF(N372="zákl. přenesená",J372,0)</f>
        <v>0</v>
      </c>
      <c r="BH372" s="157">
        <f>IF(N372="sníž. přenesená",J372,0)</f>
        <v>0</v>
      </c>
      <c r="BI372" s="157">
        <f>IF(N372="nulová",J372,0)</f>
        <v>0</v>
      </c>
      <c r="BJ372" s="18" t="s">
        <v>85</v>
      </c>
      <c r="BK372" s="157">
        <f>ROUND(I372*H372,2)</f>
        <v>0</v>
      </c>
      <c r="BL372" s="18" t="s">
        <v>274</v>
      </c>
      <c r="BM372" s="156" t="s">
        <v>700</v>
      </c>
    </row>
    <row r="373" spans="1:65" s="2" customFormat="1" ht="24.2" customHeight="1">
      <c r="A373" s="33"/>
      <c r="B373" s="144"/>
      <c r="C373" s="145" t="s">
        <v>701</v>
      </c>
      <c r="D373" s="145" t="s">
        <v>124</v>
      </c>
      <c r="E373" s="146" t="s">
        <v>702</v>
      </c>
      <c r="F373" s="147" t="s">
        <v>703</v>
      </c>
      <c r="G373" s="148" t="s">
        <v>235</v>
      </c>
      <c r="H373" s="149">
        <v>7.585</v>
      </c>
      <c r="I373" s="150"/>
      <c r="J373" s="151">
        <f>ROUND(I373*H373,2)</f>
        <v>0</v>
      </c>
      <c r="K373" s="147" t="s">
        <v>128</v>
      </c>
      <c r="L373" s="34"/>
      <c r="M373" s="152" t="s">
        <v>1</v>
      </c>
      <c r="N373" s="153" t="s">
        <v>42</v>
      </c>
      <c r="O373" s="59"/>
      <c r="P373" s="154">
        <f>O373*H373</f>
        <v>0</v>
      </c>
      <c r="Q373" s="154">
        <v>0</v>
      </c>
      <c r="R373" s="154">
        <f>Q373*H373</f>
        <v>0</v>
      </c>
      <c r="S373" s="154">
        <v>0</v>
      </c>
      <c r="T373" s="155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56" t="s">
        <v>274</v>
      </c>
      <c r="AT373" s="156" t="s">
        <v>124</v>
      </c>
      <c r="AU373" s="156" t="s">
        <v>87</v>
      </c>
      <c r="AY373" s="18" t="s">
        <v>121</v>
      </c>
      <c r="BE373" s="157">
        <f>IF(N373="základní",J373,0)</f>
        <v>0</v>
      </c>
      <c r="BF373" s="157">
        <f>IF(N373="snížená",J373,0)</f>
        <v>0</v>
      </c>
      <c r="BG373" s="157">
        <f>IF(N373="zákl. přenesená",J373,0)</f>
        <v>0</v>
      </c>
      <c r="BH373" s="157">
        <f>IF(N373="sníž. přenesená",J373,0)</f>
        <v>0</v>
      </c>
      <c r="BI373" s="157">
        <f>IF(N373="nulová",J373,0)</f>
        <v>0</v>
      </c>
      <c r="BJ373" s="18" t="s">
        <v>85</v>
      </c>
      <c r="BK373" s="157">
        <f>ROUND(I373*H373,2)</f>
        <v>0</v>
      </c>
      <c r="BL373" s="18" t="s">
        <v>274</v>
      </c>
      <c r="BM373" s="156" t="s">
        <v>704</v>
      </c>
    </row>
    <row r="374" spans="1:65" s="12" customFormat="1" ht="22.9" customHeight="1">
      <c r="B374" s="131"/>
      <c r="D374" s="132" t="s">
        <v>76</v>
      </c>
      <c r="E374" s="142" t="s">
        <v>705</v>
      </c>
      <c r="F374" s="142" t="s">
        <v>706</v>
      </c>
      <c r="I374" s="134"/>
      <c r="J374" s="143">
        <f>BK374</f>
        <v>0</v>
      </c>
      <c r="L374" s="131"/>
      <c r="M374" s="136"/>
      <c r="N374" s="137"/>
      <c r="O374" s="137"/>
      <c r="P374" s="138">
        <f>SUM(P375:P437)</f>
        <v>0</v>
      </c>
      <c r="Q374" s="137"/>
      <c r="R374" s="138">
        <f>SUM(R375:R437)</f>
        <v>7.5654000000000003</v>
      </c>
      <c r="S374" s="137"/>
      <c r="T374" s="139">
        <f>SUM(T375:T437)</f>
        <v>1.32E-2</v>
      </c>
      <c r="AR374" s="132" t="s">
        <v>87</v>
      </c>
      <c r="AT374" s="140" t="s">
        <v>76</v>
      </c>
      <c r="AU374" s="140" t="s">
        <v>85</v>
      </c>
      <c r="AY374" s="132" t="s">
        <v>121</v>
      </c>
      <c r="BK374" s="141">
        <f>SUM(BK375:BK437)</f>
        <v>0</v>
      </c>
    </row>
    <row r="375" spans="1:65" s="2" customFormat="1" ht="33" customHeight="1">
      <c r="A375" s="33"/>
      <c r="B375" s="144"/>
      <c r="C375" s="145" t="s">
        <v>707</v>
      </c>
      <c r="D375" s="145" t="s">
        <v>124</v>
      </c>
      <c r="E375" s="146" t="s">
        <v>708</v>
      </c>
      <c r="F375" s="147" t="s">
        <v>709</v>
      </c>
      <c r="G375" s="148" t="s">
        <v>223</v>
      </c>
      <c r="H375" s="149">
        <v>12.9</v>
      </c>
      <c r="I375" s="150"/>
      <c r="J375" s="151">
        <f>ROUND(I375*H375,2)</f>
        <v>0</v>
      </c>
      <c r="K375" s="147" t="s">
        <v>1</v>
      </c>
      <c r="L375" s="34"/>
      <c r="M375" s="152" t="s">
        <v>1</v>
      </c>
      <c r="N375" s="153" t="s">
        <v>42</v>
      </c>
      <c r="O375" s="59"/>
      <c r="P375" s="154">
        <f>O375*H375</f>
        <v>0</v>
      </c>
      <c r="Q375" s="154">
        <v>3.0859999999999999E-2</v>
      </c>
      <c r="R375" s="154">
        <f>Q375*H375</f>
        <v>0.398094</v>
      </c>
      <c r="S375" s="154">
        <v>0</v>
      </c>
      <c r="T375" s="155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56" t="s">
        <v>274</v>
      </c>
      <c r="AT375" s="156" t="s">
        <v>124</v>
      </c>
      <c r="AU375" s="156" t="s">
        <v>87</v>
      </c>
      <c r="AY375" s="18" t="s">
        <v>121</v>
      </c>
      <c r="BE375" s="157">
        <f>IF(N375="základní",J375,0)</f>
        <v>0</v>
      </c>
      <c r="BF375" s="157">
        <f>IF(N375="snížená",J375,0)</f>
        <v>0</v>
      </c>
      <c r="BG375" s="157">
        <f>IF(N375="zákl. přenesená",J375,0)</f>
        <v>0</v>
      </c>
      <c r="BH375" s="157">
        <f>IF(N375="sníž. přenesená",J375,0)</f>
        <v>0</v>
      </c>
      <c r="BI375" s="157">
        <f>IF(N375="nulová",J375,0)</f>
        <v>0</v>
      </c>
      <c r="BJ375" s="18" t="s">
        <v>85</v>
      </c>
      <c r="BK375" s="157">
        <f>ROUND(I375*H375,2)</f>
        <v>0</v>
      </c>
      <c r="BL375" s="18" t="s">
        <v>274</v>
      </c>
      <c r="BM375" s="156" t="s">
        <v>710</v>
      </c>
    </row>
    <row r="376" spans="1:65" s="2" customFormat="1" ht="19.5">
      <c r="A376" s="33"/>
      <c r="B376" s="34"/>
      <c r="C376" s="33"/>
      <c r="D376" s="158" t="s">
        <v>134</v>
      </c>
      <c r="E376" s="33"/>
      <c r="F376" s="159" t="s">
        <v>711</v>
      </c>
      <c r="G376" s="33"/>
      <c r="H376" s="33"/>
      <c r="I376" s="160"/>
      <c r="J376" s="33"/>
      <c r="K376" s="33"/>
      <c r="L376" s="34"/>
      <c r="M376" s="161"/>
      <c r="N376" s="162"/>
      <c r="O376" s="59"/>
      <c r="P376" s="59"/>
      <c r="Q376" s="59"/>
      <c r="R376" s="59"/>
      <c r="S376" s="59"/>
      <c r="T376" s="60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8" t="s">
        <v>134</v>
      </c>
      <c r="AU376" s="18" t="s">
        <v>87</v>
      </c>
    </row>
    <row r="377" spans="1:65" s="13" customFormat="1" ht="11.25">
      <c r="B377" s="167"/>
      <c r="D377" s="158" t="s">
        <v>206</v>
      </c>
      <c r="E377" s="168" t="s">
        <v>1</v>
      </c>
      <c r="F377" s="169" t="s">
        <v>712</v>
      </c>
      <c r="H377" s="170">
        <v>12.9</v>
      </c>
      <c r="I377" s="171"/>
      <c r="L377" s="167"/>
      <c r="M377" s="172"/>
      <c r="N377" s="173"/>
      <c r="O377" s="173"/>
      <c r="P377" s="173"/>
      <c r="Q377" s="173"/>
      <c r="R377" s="173"/>
      <c r="S377" s="173"/>
      <c r="T377" s="174"/>
      <c r="AT377" s="168" t="s">
        <v>206</v>
      </c>
      <c r="AU377" s="168" t="s">
        <v>87</v>
      </c>
      <c r="AV377" s="13" t="s">
        <v>87</v>
      </c>
      <c r="AW377" s="13" t="s">
        <v>32</v>
      </c>
      <c r="AX377" s="13" t="s">
        <v>85</v>
      </c>
      <c r="AY377" s="168" t="s">
        <v>121</v>
      </c>
    </row>
    <row r="378" spans="1:65" s="2" customFormat="1" ht="33" customHeight="1">
      <c r="A378" s="33"/>
      <c r="B378" s="144"/>
      <c r="C378" s="145" t="s">
        <v>713</v>
      </c>
      <c r="D378" s="145" t="s">
        <v>124</v>
      </c>
      <c r="E378" s="146" t="s">
        <v>714</v>
      </c>
      <c r="F378" s="147" t="s">
        <v>715</v>
      </c>
      <c r="G378" s="148" t="s">
        <v>223</v>
      </c>
      <c r="H378" s="149">
        <v>45.015000000000001</v>
      </c>
      <c r="I378" s="150"/>
      <c r="J378" s="151">
        <f>ROUND(I378*H378,2)</f>
        <v>0</v>
      </c>
      <c r="K378" s="147" t="s">
        <v>1</v>
      </c>
      <c r="L378" s="34"/>
      <c r="M378" s="152" t="s">
        <v>1</v>
      </c>
      <c r="N378" s="153" t="s">
        <v>42</v>
      </c>
      <c r="O378" s="59"/>
      <c r="P378" s="154">
        <f>O378*H378</f>
        <v>0</v>
      </c>
      <c r="Q378" s="154">
        <v>4.5699999999999998E-2</v>
      </c>
      <c r="R378" s="154">
        <f>Q378*H378</f>
        <v>2.0571855000000001</v>
      </c>
      <c r="S378" s="154">
        <v>0</v>
      </c>
      <c r="T378" s="155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56" t="s">
        <v>274</v>
      </c>
      <c r="AT378" s="156" t="s">
        <v>124</v>
      </c>
      <c r="AU378" s="156" t="s">
        <v>87</v>
      </c>
      <c r="AY378" s="18" t="s">
        <v>121</v>
      </c>
      <c r="BE378" s="157">
        <f>IF(N378="základní",J378,0)</f>
        <v>0</v>
      </c>
      <c r="BF378" s="157">
        <f>IF(N378="snížená",J378,0)</f>
        <v>0</v>
      </c>
      <c r="BG378" s="157">
        <f>IF(N378="zákl. přenesená",J378,0)</f>
        <v>0</v>
      </c>
      <c r="BH378" s="157">
        <f>IF(N378="sníž. přenesená",J378,0)</f>
        <v>0</v>
      </c>
      <c r="BI378" s="157">
        <f>IF(N378="nulová",J378,0)</f>
        <v>0</v>
      </c>
      <c r="BJ378" s="18" t="s">
        <v>85</v>
      </c>
      <c r="BK378" s="157">
        <f>ROUND(I378*H378,2)</f>
        <v>0</v>
      </c>
      <c r="BL378" s="18" t="s">
        <v>274</v>
      </c>
      <c r="BM378" s="156" t="s">
        <v>716</v>
      </c>
    </row>
    <row r="379" spans="1:65" s="2" customFormat="1" ht="19.5">
      <c r="A379" s="33"/>
      <c r="B379" s="34"/>
      <c r="C379" s="33"/>
      <c r="D379" s="158" t="s">
        <v>134</v>
      </c>
      <c r="E379" s="33"/>
      <c r="F379" s="159" t="s">
        <v>717</v>
      </c>
      <c r="G379" s="33"/>
      <c r="H379" s="33"/>
      <c r="I379" s="160"/>
      <c r="J379" s="33"/>
      <c r="K379" s="33"/>
      <c r="L379" s="34"/>
      <c r="M379" s="161"/>
      <c r="N379" s="162"/>
      <c r="O379" s="59"/>
      <c r="P379" s="59"/>
      <c r="Q379" s="59"/>
      <c r="R379" s="59"/>
      <c r="S379" s="59"/>
      <c r="T379" s="6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8" t="s">
        <v>134</v>
      </c>
      <c r="AU379" s="18" t="s">
        <v>87</v>
      </c>
    </row>
    <row r="380" spans="1:65" s="13" customFormat="1" ht="11.25">
      <c r="B380" s="167"/>
      <c r="D380" s="158" t="s">
        <v>206</v>
      </c>
      <c r="E380" s="168" t="s">
        <v>1</v>
      </c>
      <c r="F380" s="169" t="s">
        <v>718</v>
      </c>
      <c r="H380" s="170">
        <v>40.5</v>
      </c>
      <c r="I380" s="171"/>
      <c r="L380" s="167"/>
      <c r="M380" s="172"/>
      <c r="N380" s="173"/>
      <c r="O380" s="173"/>
      <c r="P380" s="173"/>
      <c r="Q380" s="173"/>
      <c r="R380" s="173"/>
      <c r="S380" s="173"/>
      <c r="T380" s="174"/>
      <c r="AT380" s="168" t="s">
        <v>206</v>
      </c>
      <c r="AU380" s="168" t="s">
        <v>87</v>
      </c>
      <c r="AV380" s="13" t="s">
        <v>87</v>
      </c>
      <c r="AW380" s="13" t="s">
        <v>32</v>
      </c>
      <c r="AX380" s="13" t="s">
        <v>77</v>
      </c>
      <c r="AY380" s="168" t="s">
        <v>121</v>
      </c>
    </row>
    <row r="381" spans="1:65" s="13" customFormat="1" ht="11.25">
      <c r="B381" s="167"/>
      <c r="D381" s="158" t="s">
        <v>206</v>
      </c>
      <c r="E381" s="168" t="s">
        <v>1</v>
      </c>
      <c r="F381" s="169" t="s">
        <v>719</v>
      </c>
      <c r="H381" s="170">
        <v>4.5149999999999997</v>
      </c>
      <c r="I381" s="171"/>
      <c r="L381" s="167"/>
      <c r="M381" s="172"/>
      <c r="N381" s="173"/>
      <c r="O381" s="173"/>
      <c r="P381" s="173"/>
      <c r="Q381" s="173"/>
      <c r="R381" s="173"/>
      <c r="S381" s="173"/>
      <c r="T381" s="174"/>
      <c r="AT381" s="168" t="s">
        <v>206</v>
      </c>
      <c r="AU381" s="168" t="s">
        <v>87</v>
      </c>
      <c r="AV381" s="13" t="s">
        <v>87</v>
      </c>
      <c r="AW381" s="13" t="s">
        <v>32</v>
      </c>
      <c r="AX381" s="13" t="s">
        <v>77</v>
      </c>
      <c r="AY381" s="168" t="s">
        <v>121</v>
      </c>
    </row>
    <row r="382" spans="1:65" s="14" customFormat="1" ht="11.25">
      <c r="B382" s="185"/>
      <c r="D382" s="158" t="s">
        <v>206</v>
      </c>
      <c r="E382" s="186" t="s">
        <v>1</v>
      </c>
      <c r="F382" s="187" t="s">
        <v>289</v>
      </c>
      <c r="H382" s="188">
        <v>45.015000000000001</v>
      </c>
      <c r="I382" s="189"/>
      <c r="L382" s="185"/>
      <c r="M382" s="190"/>
      <c r="N382" s="191"/>
      <c r="O382" s="191"/>
      <c r="P382" s="191"/>
      <c r="Q382" s="191"/>
      <c r="R382" s="191"/>
      <c r="S382" s="191"/>
      <c r="T382" s="192"/>
      <c r="AT382" s="186" t="s">
        <v>206</v>
      </c>
      <c r="AU382" s="186" t="s">
        <v>87</v>
      </c>
      <c r="AV382" s="14" t="s">
        <v>140</v>
      </c>
      <c r="AW382" s="14" t="s">
        <v>32</v>
      </c>
      <c r="AX382" s="14" t="s">
        <v>85</v>
      </c>
      <c r="AY382" s="186" t="s">
        <v>121</v>
      </c>
    </row>
    <row r="383" spans="1:65" s="2" customFormat="1" ht="21.75" customHeight="1">
      <c r="A383" s="33"/>
      <c r="B383" s="144"/>
      <c r="C383" s="145" t="s">
        <v>720</v>
      </c>
      <c r="D383" s="145" t="s">
        <v>124</v>
      </c>
      <c r="E383" s="146" t="s">
        <v>721</v>
      </c>
      <c r="F383" s="147" t="s">
        <v>722</v>
      </c>
      <c r="G383" s="148" t="s">
        <v>223</v>
      </c>
      <c r="H383" s="149">
        <v>57.914999999999999</v>
      </c>
      <c r="I383" s="150"/>
      <c r="J383" s="151">
        <f>ROUND(I383*H383,2)</f>
        <v>0</v>
      </c>
      <c r="K383" s="147" t="s">
        <v>128</v>
      </c>
      <c r="L383" s="34"/>
      <c r="M383" s="152" t="s">
        <v>1</v>
      </c>
      <c r="N383" s="153" t="s">
        <v>42</v>
      </c>
      <c r="O383" s="59"/>
      <c r="P383" s="154">
        <f>O383*H383</f>
        <v>0</v>
      </c>
      <c r="Q383" s="154">
        <v>2.0000000000000001E-4</v>
      </c>
      <c r="R383" s="154">
        <f>Q383*H383</f>
        <v>1.1583E-2</v>
      </c>
      <c r="S383" s="154">
        <v>0</v>
      </c>
      <c r="T383" s="155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56" t="s">
        <v>274</v>
      </c>
      <c r="AT383" s="156" t="s">
        <v>124</v>
      </c>
      <c r="AU383" s="156" t="s">
        <v>87</v>
      </c>
      <c r="AY383" s="18" t="s">
        <v>121</v>
      </c>
      <c r="BE383" s="157">
        <f>IF(N383="základní",J383,0)</f>
        <v>0</v>
      </c>
      <c r="BF383" s="157">
        <f>IF(N383="snížená",J383,0)</f>
        <v>0</v>
      </c>
      <c r="BG383" s="157">
        <f>IF(N383="zákl. přenesená",J383,0)</f>
        <v>0</v>
      </c>
      <c r="BH383" s="157">
        <f>IF(N383="sníž. přenesená",J383,0)</f>
        <v>0</v>
      </c>
      <c r="BI383" s="157">
        <f>IF(N383="nulová",J383,0)</f>
        <v>0</v>
      </c>
      <c r="BJ383" s="18" t="s">
        <v>85</v>
      </c>
      <c r="BK383" s="157">
        <f>ROUND(I383*H383,2)</f>
        <v>0</v>
      </c>
      <c r="BL383" s="18" t="s">
        <v>274</v>
      </c>
      <c r="BM383" s="156" t="s">
        <v>723</v>
      </c>
    </row>
    <row r="384" spans="1:65" s="13" customFormat="1" ht="11.25">
      <c r="B384" s="167"/>
      <c r="D384" s="158" t="s">
        <v>206</v>
      </c>
      <c r="E384" s="168" t="s">
        <v>1</v>
      </c>
      <c r="F384" s="169" t="s">
        <v>724</v>
      </c>
      <c r="H384" s="170">
        <v>57.914999999999999</v>
      </c>
      <c r="I384" s="171"/>
      <c r="L384" s="167"/>
      <c r="M384" s="172"/>
      <c r="N384" s="173"/>
      <c r="O384" s="173"/>
      <c r="P384" s="173"/>
      <c r="Q384" s="173"/>
      <c r="R384" s="173"/>
      <c r="S384" s="173"/>
      <c r="T384" s="174"/>
      <c r="AT384" s="168" t="s">
        <v>206</v>
      </c>
      <c r="AU384" s="168" t="s">
        <v>87</v>
      </c>
      <c r="AV384" s="13" t="s">
        <v>87</v>
      </c>
      <c r="AW384" s="13" t="s">
        <v>32</v>
      </c>
      <c r="AX384" s="13" t="s">
        <v>85</v>
      </c>
      <c r="AY384" s="168" t="s">
        <v>121</v>
      </c>
    </row>
    <row r="385" spans="1:65" s="2" customFormat="1" ht="37.9" customHeight="1">
      <c r="A385" s="33"/>
      <c r="B385" s="144"/>
      <c r="C385" s="145" t="s">
        <v>725</v>
      </c>
      <c r="D385" s="145" t="s">
        <v>124</v>
      </c>
      <c r="E385" s="146" t="s">
        <v>726</v>
      </c>
      <c r="F385" s="147" t="s">
        <v>727</v>
      </c>
      <c r="G385" s="148" t="s">
        <v>223</v>
      </c>
      <c r="H385" s="149">
        <v>42.715000000000003</v>
      </c>
      <c r="I385" s="150"/>
      <c r="J385" s="151">
        <f>ROUND(I385*H385,2)</f>
        <v>0</v>
      </c>
      <c r="K385" s="147" t="s">
        <v>1</v>
      </c>
      <c r="L385" s="34"/>
      <c r="M385" s="152" t="s">
        <v>1</v>
      </c>
      <c r="N385" s="153" t="s">
        <v>42</v>
      </c>
      <c r="O385" s="59"/>
      <c r="P385" s="154">
        <f>O385*H385</f>
        <v>0</v>
      </c>
      <c r="Q385" s="154">
        <v>3.8600000000000002E-2</v>
      </c>
      <c r="R385" s="154">
        <f>Q385*H385</f>
        <v>1.6487990000000001</v>
      </c>
      <c r="S385" s="154">
        <v>0</v>
      </c>
      <c r="T385" s="155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56" t="s">
        <v>274</v>
      </c>
      <c r="AT385" s="156" t="s">
        <v>124</v>
      </c>
      <c r="AU385" s="156" t="s">
        <v>87</v>
      </c>
      <c r="AY385" s="18" t="s">
        <v>121</v>
      </c>
      <c r="BE385" s="157">
        <f>IF(N385="základní",J385,0)</f>
        <v>0</v>
      </c>
      <c r="BF385" s="157">
        <f>IF(N385="snížená",J385,0)</f>
        <v>0</v>
      </c>
      <c r="BG385" s="157">
        <f>IF(N385="zákl. přenesená",J385,0)</f>
        <v>0</v>
      </c>
      <c r="BH385" s="157">
        <f>IF(N385="sníž. přenesená",J385,0)</f>
        <v>0</v>
      </c>
      <c r="BI385" s="157">
        <f>IF(N385="nulová",J385,0)</f>
        <v>0</v>
      </c>
      <c r="BJ385" s="18" t="s">
        <v>85</v>
      </c>
      <c r="BK385" s="157">
        <f>ROUND(I385*H385,2)</f>
        <v>0</v>
      </c>
      <c r="BL385" s="18" t="s">
        <v>274</v>
      </c>
      <c r="BM385" s="156" t="s">
        <v>728</v>
      </c>
    </row>
    <row r="386" spans="1:65" s="2" customFormat="1" ht="19.5">
      <c r="A386" s="33"/>
      <c r="B386" s="34"/>
      <c r="C386" s="33"/>
      <c r="D386" s="158" t="s">
        <v>134</v>
      </c>
      <c r="E386" s="33"/>
      <c r="F386" s="159" t="s">
        <v>729</v>
      </c>
      <c r="G386" s="33"/>
      <c r="H386" s="33"/>
      <c r="I386" s="160"/>
      <c r="J386" s="33"/>
      <c r="K386" s="33"/>
      <c r="L386" s="34"/>
      <c r="M386" s="161"/>
      <c r="N386" s="162"/>
      <c r="O386" s="59"/>
      <c r="P386" s="59"/>
      <c r="Q386" s="59"/>
      <c r="R386" s="59"/>
      <c r="S386" s="59"/>
      <c r="T386" s="60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8" t="s">
        <v>134</v>
      </c>
      <c r="AU386" s="18" t="s">
        <v>87</v>
      </c>
    </row>
    <row r="387" spans="1:65" s="13" customFormat="1" ht="11.25">
      <c r="B387" s="167"/>
      <c r="D387" s="158" t="s">
        <v>206</v>
      </c>
      <c r="E387" s="168" t="s">
        <v>1</v>
      </c>
      <c r="F387" s="169" t="s">
        <v>730</v>
      </c>
      <c r="H387" s="170">
        <v>21.04</v>
      </c>
      <c r="I387" s="171"/>
      <c r="L387" s="167"/>
      <c r="M387" s="172"/>
      <c r="N387" s="173"/>
      <c r="O387" s="173"/>
      <c r="P387" s="173"/>
      <c r="Q387" s="173"/>
      <c r="R387" s="173"/>
      <c r="S387" s="173"/>
      <c r="T387" s="174"/>
      <c r="AT387" s="168" t="s">
        <v>206</v>
      </c>
      <c r="AU387" s="168" t="s">
        <v>87</v>
      </c>
      <c r="AV387" s="13" t="s">
        <v>87</v>
      </c>
      <c r="AW387" s="13" t="s">
        <v>32</v>
      </c>
      <c r="AX387" s="13" t="s">
        <v>77</v>
      </c>
      <c r="AY387" s="168" t="s">
        <v>121</v>
      </c>
    </row>
    <row r="388" spans="1:65" s="13" customFormat="1" ht="11.25">
      <c r="B388" s="167"/>
      <c r="D388" s="158" t="s">
        <v>206</v>
      </c>
      <c r="E388" s="168" t="s">
        <v>1</v>
      </c>
      <c r="F388" s="169" t="s">
        <v>731</v>
      </c>
      <c r="H388" s="170">
        <v>17.16</v>
      </c>
      <c r="I388" s="171"/>
      <c r="L388" s="167"/>
      <c r="M388" s="172"/>
      <c r="N388" s="173"/>
      <c r="O388" s="173"/>
      <c r="P388" s="173"/>
      <c r="Q388" s="173"/>
      <c r="R388" s="173"/>
      <c r="S388" s="173"/>
      <c r="T388" s="174"/>
      <c r="AT388" s="168" t="s">
        <v>206</v>
      </c>
      <c r="AU388" s="168" t="s">
        <v>87</v>
      </c>
      <c r="AV388" s="13" t="s">
        <v>87</v>
      </c>
      <c r="AW388" s="13" t="s">
        <v>32</v>
      </c>
      <c r="AX388" s="13" t="s">
        <v>77</v>
      </c>
      <c r="AY388" s="168" t="s">
        <v>121</v>
      </c>
    </row>
    <row r="389" spans="1:65" s="13" customFormat="1" ht="11.25">
      <c r="B389" s="167"/>
      <c r="D389" s="158" t="s">
        <v>206</v>
      </c>
      <c r="E389" s="168" t="s">
        <v>1</v>
      </c>
      <c r="F389" s="169" t="s">
        <v>719</v>
      </c>
      <c r="H389" s="170">
        <v>4.5149999999999997</v>
      </c>
      <c r="I389" s="171"/>
      <c r="L389" s="167"/>
      <c r="M389" s="172"/>
      <c r="N389" s="173"/>
      <c r="O389" s="173"/>
      <c r="P389" s="173"/>
      <c r="Q389" s="173"/>
      <c r="R389" s="173"/>
      <c r="S389" s="173"/>
      <c r="T389" s="174"/>
      <c r="AT389" s="168" t="s">
        <v>206</v>
      </c>
      <c r="AU389" s="168" t="s">
        <v>87</v>
      </c>
      <c r="AV389" s="13" t="s">
        <v>87</v>
      </c>
      <c r="AW389" s="13" t="s">
        <v>32</v>
      </c>
      <c r="AX389" s="13" t="s">
        <v>77</v>
      </c>
      <c r="AY389" s="168" t="s">
        <v>121</v>
      </c>
    </row>
    <row r="390" spans="1:65" s="14" customFormat="1" ht="11.25">
      <c r="B390" s="185"/>
      <c r="D390" s="158" t="s">
        <v>206</v>
      </c>
      <c r="E390" s="186" t="s">
        <v>1</v>
      </c>
      <c r="F390" s="187" t="s">
        <v>289</v>
      </c>
      <c r="H390" s="188">
        <v>42.715000000000003</v>
      </c>
      <c r="I390" s="189"/>
      <c r="L390" s="185"/>
      <c r="M390" s="190"/>
      <c r="N390" s="191"/>
      <c r="O390" s="191"/>
      <c r="P390" s="191"/>
      <c r="Q390" s="191"/>
      <c r="R390" s="191"/>
      <c r="S390" s="191"/>
      <c r="T390" s="192"/>
      <c r="AT390" s="186" t="s">
        <v>206</v>
      </c>
      <c r="AU390" s="186" t="s">
        <v>87</v>
      </c>
      <c r="AV390" s="14" t="s">
        <v>140</v>
      </c>
      <c r="AW390" s="14" t="s">
        <v>32</v>
      </c>
      <c r="AX390" s="14" t="s">
        <v>85</v>
      </c>
      <c r="AY390" s="186" t="s">
        <v>121</v>
      </c>
    </row>
    <row r="391" spans="1:65" s="2" customFormat="1" ht="16.5" customHeight="1">
      <c r="A391" s="33"/>
      <c r="B391" s="144"/>
      <c r="C391" s="145" t="s">
        <v>732</v>
      </c>
      <c r="D391" s="145" t="s">
        <v>124</v>
      </c>
      <c r="E391" s="146" t="s">
        <v>733</v>
      </c>
      <c r="F391" s="147" t="s">
        <v>734</v>
      </c>
      <c r="G391" s="148" t="s">
        <v>223</v>
      </c>
      <c r="H391" s="149">
        <v>97.515000000000001</v>
      </c>
      <c r="I391" s="150"/>
      <c r="J391" s="151">
        <f>ROUND(I391*H391,2)</f>
        <v>0</v>
      </c>
      <c r="K391" s="147" t="s">
        <v>128</v>
      </c>
      <c r="L391" s="34"/>
      <c r="M391" s="152" t="s">
        <v>1</v>
      </c>
      <c r="N391" s="153" t="s">
        <v>42</v>
      </c>
      <c r="O391" s="59"/>
      <c r="P391" s="154">
        <f>O391*H391</f>
        <v>0</v>
      </c>
      <c r="Q391" s="154">
        <v>1E-4</v>
      </c>
      <c r="R391" s="154">
        <f>Q391*H391</f>
        <v>9.7514999999999998E-3</v>
      </c>
      <c r="S391" s="154">
        <v>0</v>
      </c>
      <c r="T391" s="155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56" t="s">
        <v>274</v>
      </c>
      <c r="AT391" s="156" t="s">
        <v>124</v>
      </c>
      <c r="AU391" s="156" t="s">
        <v>87</v>
      </c>
      <c r="AY391" s="18" t="s">
        <v>121</v>
      </c>
      <c r="BE391" s="157">
        <f>IF(N391="základní",J391,0)</f>
        <v>0</v>
      </c>
      <c r="BF391" s="157">
        <f>IF(N391="snížená",J391,0)</f>
        <v>0</v>
      </c>
      <c r="BG391" s="157">
        <f>IF(N391="zákl. přenesená",J391,0)</f>
        <v>0</v>
      </c>
      <c r="BH391" s="157">
        <f>IF(N391="sníž. přenesená",J391,0)</f>
        <v>0</v>
      </c>
      <c r="BI391" s="157">
        <f>IF(N391="nulová",J391,0)</f>
        <v>0</v>
      </c>
      <c r="BJ391" s="18" t="s">
        <v>85</v>
      </c>
      <c r="BK391" s="157">
        <f>ROUND(I391*H391,2)</f>
        <v>0</v>
      </c>
      <c r="BL391" s="18" t="s">
        <v>274</v>
      </c>
      <c r="BM391" s="156" t="s">
        <v>735</v>
      </c>
    </row>
    <row r="392" spans="1:65" s="13" customFormat="1" ht="11.25">
      <c r="B392" s="167"/>
      <c r="D392" s="158" t="s">
        <v>206</v>
      </c>
      <c r="E392" s="168" t="s">
        <v>1</v>
      </c>
      <c r="F392" s="169" t="s">
        <v>736</v>
      </c>
      <c r="H392" s="170">
        <v>42.715000000000003</v>
      </c>
      <c r="I392" s="171"/>
      <c r="L392" s="167"/>
      <c r="M392" s="172"/>
      <c r="N392" s="173"/>
      <c r="O392" s="173"/>
      <c r="P392" s="173"/>
      <c r="Q392" s="173"/>
      <c r="R392" s="173"/>
      <c r="S392" s="173"/>
      <c r="T392" s="174"/>
      <c r="AT392" s="168" t="s">
        <v>206</v>
      </c>
      <c r="AU392" s="168" t="s">
        <v>87</v>
      </c>
      <c r="AV392" s="13" t="s">
        <v>87</v>
      </c>
      <c r="AW392" s="13" t="s">
        <v>32</v>
      </c>
      <c r="AX392" s="13" t="s">
        <v>77</v>
      </c>
      <c r="AY392" s="168" t="s">
        <v>121</v>
      </c>
    </row>
    <row r="393" spans="1:65" s="13" customFormat="1" ht="11.25">
      <c r="B393" s="167"/>
      <c r="D393" s="158" t="s">
        <v>206</v>
      </c>
      <c r="E393" s="168" t="s">
        <v>1</v>
      </c>
      <c r="F393" s="169" t="s">
        <v>737</v>
      </c>
      <c r="H393" s="170">
        <v>54.8</v>
      </c>
      <c r="I393" s="171"/>
      <c r="L393" s="167"/>
      <c r="M393" s="172"/>
      <c r="N393" s="173"/>
      <c r="O393" s="173"/>
      <c r="P393" s="173"/>
      <c r="Q393" s="173"/>
      <c r="R393" s="173"/>
      <c r="S393" s="173"/>
      <c r="T393" s="174"/>
      <c r="AT393" s="168" t="s">
        <v>206</v>
      </c>
      <c r="AU393" s="168" t="s">
        <v>87</v>
      </c>
      <c r="AV393" s="13" t="s">
        <v>87</v>
      </c>
      <c r="AW393" s="13" t="s">
        <v>32</v>
      </c>
      <c r="AX393" s="13" t="s">
        <v>77</v>
      </c>
      <c r="AY393" s="168" t="s">
        <v>121</v>
      </c>
    </row>
    <row r="394" spans="1:65" s="14" customFormat="1" ht="11.25">
      <c r="B394" s="185"/>
      <c r="D394" s="158" t="s">
        <v>206</v>
      </c>
      <c r="E394" s="186" t="s">
        <v>1</v>
      </c>
      <c r="F394" s="187" t="s">
        <v>289</v>
      </c>
      <c r="H394" s="188">
        <v>97.515000000000001</v>
      </c>
      <c r="I394" s="189"/>
      <c r="L394" s="185"/>
      <c r="M394" s="190"/>
      <c r="N394" s="191"/>
      <c r="O394" s="191"/>
      <c r="P394" s="191"/>
      <c r="Q394" s="191"/>
      <c r="R394" s="191"/>
      <c r="S394" s="191"/>
      <c r="T394" s="192"/>
      <c r="AT394" s="186" t="s">
        <v>206</v>
      </c>
      <c r="AU394" s="186" t="s">
        <v>87</v>
      </c>
      <c r="AV394" s="14" t="s">
        <v>140</v>
      </c>
      <c r="AW394" s="14" t="s">
        <v>32</v>
      </c>
      <c r="AX394" s="14" t="s">
        <v>85</v>
      </c>
      <c r="AY394" s="186" t="s">
        <v>121</v>
      </c>
    </row>
    <row r="395" spans="1:65" s="2" customFormat="1" ht="24.2" customHeight="1">
      <c r="A395" s="33"/>
      <c r="B395" s="144"/>
      <c r="C395" s="145" t="s">
        <v>738</v>
      </c>
      <c r="D395" s="145" t="s">
        <v>124</v>
      </c>
      <c r="E395" s="146" t="s">
        <v>739</v>
      </c>
      <c r="F395" s="147" t="s">
        <v>740</v>
      </c>
      <c r="G395" s="148" t="s">
        <v>223</v>
      </c>
      <c r="H395" s="149">
        <v>5.6</v>
      </c>
      <c r="I395" s="150"/>
      <c r="J395" s="151">
        <f>ROUND(I395*H395,2)</f>
        <v>0</v>
      </c>
      <c r="K395" s="147" t="s">
        <v>128</v>
      </c>
      <c r="L395" s="34"/>
      <c r="M395" s="152" t="s">
        <v>1</v>
      </c>
      <c r="N395" s="153" t="s">
        <v>42</v>
      </c>
      <c r="O395" s="59"/>
      <c r="P395" s="154">
        <f>O395*H395</f>
        <v>0</v>
      </c>
      <c r="Q395" s="154">
        <v>1.4500000000000001E-2</v>
      </c>
      <c r="R395" s="154">
        <f>Q395*H395</f>
        <v>8.1199999999999994E-2</v>
      </c>
      <c r="S395" s="154">
        <v>0</v>
      </c>
      <c r="T395" s="155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56" t="s">
        <v>274</v>
      </c>
      <c r="AT395" s="156" t="s">
        <v>124</v>
      </c>
      <c r="AU395" s="156" t="s">
        <v>87</v>
      </c>
      <c r="AY395" s="18" t="s">
        <v>121</v>
      </c>
      <c r="BE395" s="157">
        <f>IF(N395="základní",J395,0)</f>
        <v>0</v>
      </c>
      <c r="BF395" s="157">
        <f>IF(N395="snížená",J395,0)</f>
        <v>0</v>
      </c>
      <c r="BG395" s="157">
        <f>IF(N395="zákl. přenesená",J395,0)</f>
        <v>0</v>
      </c>
      <c r="BH395" s="157">
        <f>IF(N395="sníž. přenesená",J395,0)</f>
        <v>0</v>
      </c>
      <c r="BI395" s="157">
        <f>IF(N395="nulová",J395,0)</f>
        <v>0</v>
      </c>
      <c r="BJ395" s="18" t="s">
        <v>85</v>
      </c>
      <c r="BK395" s="157">
        <f>ROUND(I395*H395,2)</f>
        <v>0</v>
      </c>
      <c r="BL395" s="18" t="s">
        <v>274</v>
      </c>
      <c r="BM395" s="156" t="s">
        <v>741</v>
      </c>
    </row>
    <row r="396" spans="1:65" s="2" customFormat="1" ht="19.5">
      <c r="A396" s="33"/>
      <c r="B396" s="34"/>
      <c r="C396" s="33"/>
      <c r="D396" s="158" t="s">
        <v>134</v>
      </c>
      <c r="E396" s="33"/>
      <c r="F396" s="159" t="s">
        <v>742</v>
      </c>
      <c r="G396" s="33"/>
      <c r="H396" s="33"/>
      <c r="I396" s="160"/>
      <c r="J396" s="33"/>
      <c r="K396" s="33"/>
      <c r="L396" s="34"/>
      <c r="M396" s="161"/>
      <c r="N396" s="162"/>
      <c r="O396" s="59"/>
      <c r="P396" s="59"/>
      <c r="Q396" s="59"/>
      <c r="R396" s="59"/>
      <c r="S396" s="59"/>
      <c r="T396" s="60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8" t="s">
        <v>134</v>
      </c>
      <c r="AU396" s="18" t="s">
        <v>87</v>
      </c>
    </row>
    <row r="397" spans="1:65" s="13" customFormat="1" ht="11.25">
      <c r="B397" s="167"/>
      <c r="D397" s="158" t="s">
        <v>206</v>
      </c>
      <c r="E397" s="168" t="s">
        <v>1</v>
      </c>
      <c r="F397" s="169" t="s">
        <v>743</v>
      </c>
      <c r="H397" s="170">
        <v>5.6</v>
      </c>
      <c r="I397" s="171"/>
      <c r="L397" s="167"/>
      <c r="M397" s="172"/>
      <c r="N397" s="173"/>
      <c r="O397" s="173"/>
      <c r="P397" s="173"/>
      <c r="Q397" s="173"/>
      <c r="R397" s="173"/>
      <c r="S397" s="173"/>
      <c r="T397" s="174"/>
      <c r="AT397" s="168" t="s">
        <v>206</v>
      </c>
      <c r="AU397" s="168" t="s">
        <v>87</v>
      </c>
      <c r="AV397" s="13" t="s">
        <v>87</v>
      </c>
      <c r="AW397" s="13" t="s">
        <v>32</v>
      </c>
      <c r="AX397" s="13" t="s">
        <v>85</v>
      </c>
      <c r="AY397" s="168" t="s">
        <v>121</v>
      </c>
    </row>
    <row r="398" spans="1:65" s="2" customFormat="1" ht="16.5" customHeight="1">
      <c r="A398" s="33"/>
      <c r="B398" s="144"/>
      <c r="C398" s="145" t="s">
        <v>744</v>
      </c>
      <c r="D398" s="145" t="s">
        <v>124</v>
      </c>
      <c r="E398" s="146" t="s">
        <v>745</v>
      </c>
      <c r="F398" s="147" t="s">
        <v>746</v>
      </c>
      <c r="G398" s="148" t="s">
        <v>223</v>
      </c>
      <c r="H398" s="149">
        <v>182</v>
      </c>
      <c r="I398" s="150"/>
      <c r="J398" s="151">
        <f>ROUND(I398*H398,2)</f>
        <v>0</v>
      </c>
      <c r="K398" s="147" t="s">
        <v>128</v>
      </c>
      <c r="L398" s="34"/>
      <c r="M398" s="152" t="s">
        <v>1</v>
      </c>
      <c r="N398" s="153" t="s">
        <v>42</v>
      </c>
      <c r="O398" s="59"/>
      <c r="P398" s="154">
        <f>O398*H398</f>
        <v>0</v>
      </c>
      <c r="Q398" s="154">
        <v>0</v>
      </c>
      <c r="R398" s="154">
        <f>Q398*H398</f>
        <v>0</v>
      </c>
      <c r="S398" s="154">
        <v>0</v>
      </c>
      <c r="T398" s="155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56" t="s">
        <v>274</v>
      </c>
      <c r="AT398" s="156" t="s">
        <v>124</v>
      </c>
      <c r="AU398" s="156" t="s">
        <v>87</v>
      </c>
      <c r="AY398" s="18" t="s">
        <v>121</v>
      </c>
      <c r="BE398" s="157">
        <f>IF(N398="základní",J398,0)</f>
        <v>0</v>
      </c>
      <c r="BF398" s="157">
        <f>IF(N398="snížená",J398,0)</f>
        <v>0</v>
      </c>
      <c r="BG398" s="157">
        <f>IF(N398="zákl. přenesená",J398,0)</f>
        <v>0</v>
      </c>
      <c r="BH398" s="157">
        <f>IF(N398="sníž. přenesená",J398,0)</f>
        <v>0</v>
      </c>
      <c r="BI398" s="157">
        <f>IF(N398="nulová",J398,0)</f>
        <v>0</v>
      </c>
      <c r="BJ398" s="18" t="s">
        <v>85</v>
      </c>
      <c r="BK398" s="157">
        <f>ROUND(I398*H398,2)</f>
        <v>0</v>
      </c>
      <c r="BL398" s="18" t="s">
        <v>274</v>
      </c>
      <c r="BM398" s="156" t="s">
        <v>747</v>
      </c>
    </row>
    <row r="399" spans="1:65" s="13" customFormat="1" ht="11.25">
      <c r="B399" s="167"/>
      <c r="D399" s="158" t="s">
        <v>206</v>
      </c>
      <c r="E399" s="168" t="s">
        <v>1</v>
      </c>
      <c r="F399" s="169" t="s">
        <v>748</v>
      </c>
      <c r="H399" s="170">
        <v>7</v>
      </c>
      <c r="I399" s="171"/>
      <c r="L399" s="167"/>
      <c r="M399" s="172"/>
      <c r="N399" s="173"/>
      <c r="O399" s="173"/>
      <c r="P399" s="173"/>
      <c r="Q399" s="173"/>
      <c r="R399" s="173"/>
      <c r="S399" s="173"/>
      <c r="T399" s="174"/>
      <c r="AT399" s="168" t="s">
        <v>206</v>
      </c>
      <c r="AU399" s="168" t="s">
        <v>87</v>
      </c>
      <c r="AV399" s="13" t="s">
        <v>87</v>
      </c>
      <c r="AW399" s="13" t="s">
        <v>32</v>
      </c>
      <c r="AX399" s="13" t="s">
        <v>77</v>
      </c>
      <c r="AY399" s="168" t="s">
        <v>121</v>
      </c>
    </row>
    <row r="400" spans="1:65" s="13" customFormat="1" ht="11.25">
      <c r="B400" s="167"/>
      <c r="D400" s="158" t="s">
        <v>206</v>
      </c>
      <c r="E400" s="168" t="s">
        <v>1</v>
      </c>
      <c r="F400" s="169" t="s">
        <v>749</v>
      </c>
      <c r="H400" s="170">
        <v>175</v>
      </c>
      <c r="I400" s="171"/>
      <c r="L400" s="167"/>
      <c r="M400" s="172"/>
      <c r="N400" s="173"/>
      <c r="O400" s="173"/>
      <c r="P400" s="173"/>
      <c r="Q400" s="173"/>
      <c r="R400" s="173"/>
      <c r="S400" s="173"/>
      <c r="T400" s="174"/>
      <c r="AT400" s="168" t="s">
        <v>206</v>
      </c>
      <c r="AU400" s="168" t="s">
        <v>87</v>
      </c>
      <c r="AV400" s="13" t="s">
        <v>87</v>
      </c>
      <c r="AW400" s="13" t="s">
        <v>32</v>
      </c>
      <c r="AX400" s="13" t="s">
        <v>77</v>
      </c>
      <c r="AY400" s="168" t="s">
        <v>121</v>
      </c>
    </row>
    <row r="401" spans="1:65" s="14" customFormat="1" ht="11.25">
      <c r="B401" s="185"/>
      <c r="D401" s="158" t="s">
        <v>206</v>
      </c>
      <c r="E401" s="186" t="s">
        <v>1</v>
      </c>
      <c r="F401" s="187" t="s">
        <v>289</v>
      </c>
      <c r="H401" s="188">
        <v>182</v>
      </c>
      <c r="I401" s="189"/>
      <c r="L401" s="185"/>
      <c r="M401" s="190"/>
      <c r="N401" s="191"/>
      <c r="O401" s="191"/>
      <c r="P401" s="191"/>
      <c r="Q401" s="191"/>
      <c r="R401" s="191"/>
      <c r="S401" s="191"/>
      <c r="T401" s="192"/>
      <c r="AT401" s="186" t="s">
        <v>206</v>
      </c>
      <c r="AU401" s="186" t="s">
        <v>87</v>
      </c>
      <c r="AV401" s="14" t="s">
        <v>140</v>
      </c>
      <c r="AW401" s="14" t="s">
        <v>32</v>
      </c>
      <c r="AX401" s="14" t="s">
        <v>85</v>
      </c>
      <c r="AY401" s="186" t="s">
        <v>121</v>
      </c>
    </row>
    <row r="402" spans="1:65" s="2" customFormat="1" ht="24.2" customHeight="1">
      <c r="A402" s="33"/>
      <c r="B402" s="144"/>
      <c r="C402" s="175" t="s">
        <v>750</v>
      </c>
      <c r="D402" s="175" t="s">
        <v>275</v>
      </c>
      <c r="E402" s="176" t="s">
        <v>751</v>
      </c>
      <c r="F402" s="177" t="s">
        <v>752</v>
      </c>
      <c r="G402" s="178" t="s">
        <v>223</v>
      </c>
      <c r="H402" s="179">
        <v>200.2</v>
      </c>
      <c r="I402" s="180"/>
      <c r="J402" s="181">
        <f>ROUND(I402*H402,2)</f>
        <v>0</v>
      </c>
      <c r="K402" s="177" t="s">
        <v>128</v>
      </c>
      <c r="L402" s="182"/>
      <c r="M402" s="183" t="s">
        <v>1</v>
      </c>
      <c r="N402" s="184" t="s">
        <v>42</v>
      </c>
      <c r="O402" s="59"/>
      <c r="P402" s="154">
        <f>O402*H402</f>
        <v>0</v>
      </c>
      <c r="Q402" s="154">
        <v>1.6000000000000001E-4</v>
      </c>
      <c r="R402" s="154">
        <f>Q402*H402</f>
        <v>3.2031999999999998E-2</v>
      </c>
      <c r="S402" s="154">
        <v>0</v>
      </c>
      <c r="T402" s="155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56" t="s">
        <v>358</v>
      </c>
      <c r="AT402" s="156" t="s">
        <v>275</v>
      </c>
      <c r="AU402" s="156" t="s">
        <v>87</v>
      </c>
      <c r="AY402" s="18" t="s">
        <v>121</v>
      </c>
      <c r="BE402" s="157">
        <f>IF(N402="základní",J402,0)</f>
        <v>0</v>
      </c>
      <c r="BF402" s="157">
        <f>IF(N402="snížená",J402,0)</f>
        <v>0</v>
      </c>
      <c r="BG402" s="157">
        <f>IF(N402="zákl. přenesená",J402,0)</f>
        <v>0</v>
      </c>
      <c r="BH402" s="157">
        <f>IF(N402="sníž. přenesená",J402,0)</f>
        <v>0</v>
      </c>
      <c r="BI402" s="157">
        <f>IF(N402="nulová",J402,0)</f>
        <v>0</v>
      </c>
      <c r="BJ402" s="18" t="s">
        <v>85</v>
      </c>
      <c r="BK402" s="157">
        <f>ROUND(I402*H402,2)</f>
        <v>0</v>
      </c>
      <c r="BL402" s="18" t="s">
        <v>274</v>
      </c>
      <c r="BM402" s="156" t="s">
        <v>753</v>
      </c>
    </row>
    <row r="403" spans="1:65" s="13" customFormat="1" ht="11.25">
      <c r="B403" s="167"/>
      <c r="D403" s="158" t="s">
        <v>206</v>
      </c>
      <c r="E403" s="168" t="s">
        <v>1</v>
      </c>
      <c r="F403" s="169" t="s">
        <v>754</v>
      </c>
      <c r="H403" s="170">
        <v>200.2</v>
      </c>
      <c r="I403" s="171"/>
      <c r="L403" s="167"/>
      <c r="M403" s="172"/>
      <c r="N403" s="173"/>
      <c r="O403" s="173"/>
      <c r="P403" s="173"/>
      <c r="Q403" s="173"/>
      <c r="R403" s="173"/>
      <c r="S403" s="173"/>
      <c r="T403" s="174"/>
      <c r="AT403" s="168" t="s">
        <v>206</v>
      </c>
      <c r="AU403" s="168" t="s">
        <v>87</v>
      </c>
      <c r="AV403" s="13" t="s">
        <v>87</v>
      </c>
      <c r="AW403" s="13" t="s">
        <v>32</v>
      </c>
      <c r="AX403" s="13" t="s">
        <v>85</v>
      </c>
      <c r="AY403" s="168" t="s">
        <v>121</v>
      </c>
    </row>
    <row r="404" spans="1:65" s="2" customFormat="1" ht="24.2" customHeight="1">
      <c r="A404" s="33"/>
      <c r="B404" s="144"/>
      <c r="C404" s="175" t="s">
        <v>755</v>
      </c>
      <c r="D404" s="175" t="s">
        <v>275</v>
      </c>
      <c r="E404" s="176" t="s">
        <v>756</v>
      </c>
      <c r="F404" s="177" t="s">
        <v>757</v>
      </c>
      <c r="G404" s="178" t="s">
        <v>429</v>
      </c>
      <c r="H404" s="179">
        <v>400</v>
      </c>
      <c r="I404" s="180"/>
      <c r="J404" s="181">
        <f>ROUND(I404*H404,2)</f>
        <v>0</v>
      </c>
      <c r="K404" s="177" t="s">
        <v>128</v>
      </c>
      <c r="L404" s="182"/>
      <c r="M404" s="183" t="s">
        <v>1</v>
      </c>
      <c r="N404" s="184" t="s">
        <v>42</v>
      </c>
      <c r="O404" s="59"/>
      <c r="P404" s="154">
        <f>O404*H404</f>
        <v>0</v>
      </c>
      <c r="Q404" s="154">
        <v>0</v>
      </c>
      <c r="R404" s="154">
        <f>Q404*H404</f>
        <v>0</v>
      </c>
      <c r="S404" s="154">
        <v>0</v>
      </c>
      <c r="T404" s="155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6" t="s">
        <v>358</v>
      </c>
      <c r="AT404" s="156" t="s">
        <v>275</v>
      </c>
      <c r="AU404" s="156" t="s">
        <v>87</v>
      </c>
      <c r="AY404" s="18" t="s">
        <v>121</v>
      </c>
      <c r="BE404" s="157">
        <f>IF(N404="základní",J404,0)</f>
        <v>0</v>
      </c>
      <c r="BF404" s="157">
        <f>IF(N404="snížená",J404,0)</f>
        <v>0</v>
      </c>
      <c r="BG404" s="157">
        <f>IF(N404="zákl. přenesená",J404,0)</f>
        <v>0</v>
      </c>
      <c r="BH404" s="157">
        <f>IF(N404="sníž. přenesená",J404,0)</f>
        <v>0</v>
      </c>
      <c r="BI404" s="157">
        <f>IF(N404="nulová",J404,0)</f>
        <v>0</v>
      </c>
      <c r="BJ404" s="18" t="s">
        <v>85</v>
      </c>
      <c r="BK404" s="157">
        <f>ROUND(I404*H404,2)</f>
        <v>0</v>
      </c>
      <c r="BL404" s="18" t="s">
        <v>274</v>
      </c>
      <c r="BM404" s="156" t="s">
        <v>758</v>
      </c>
    </row>
    <row r="405" spans="1:65" s="2" customFormat="1" ht="21.75" customHeight="1">
      <c r="A405" s="33"/>
      <c r="B405" s="144"/>
      <c r="C405" s="145" t="s">
        <v>759</v>
      </c>
      <c r="D405" s="145" t="s">
        <v>124</v>
      </c>
      <c r="E405" s="146" t="s">
        <v>760</v>
      </c>
      <c r="F405" s="147" t="s">
        <v>761</v>
      </c>
      <c r="G405" s="148" t="s">
        <v>223</v>
      </c>
      <c r="H405" s="149">
        <v>13</v>
      </c>
      <c r="I405" s="150"/>
      <c r="J405" s="151">
        <f>ROUND(I405*H405,2)</f>
        <v>0</v>
      </c>
      <c r="K405" s="147" t="s">
        <v>128</v>
      </c>
      <c r="L405" s="34"/>
      <c r="M405" s="152" t="s">
        <v>1</v>
      </c>
      <c r="N405" s="153" t="s">
        <v>42</v>
      </c>
      <c r="O405" s="59"/>
      <c r="P405" s="154">
        <f>O405*H405</f>
        <v>0</v>
      </c>
      <c r="Q405" s="154">
        <v>0</v>
      </c>
      <c r="R405" s="154">
        <f>Q405*H405</f>
        <v>0</v>
      </c>
      <c r="S405" s="154">
        <v>0</v>
      </c>
      <c r="T405" s="155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56" t="s">
        <v>274</v>
      </c>
      <c r="AT405" s="156" t="s">
        <v>124</v>
      </c>
      <c r="AU405" s="156" t="s">
        <v>87</v>
      </c>
      <c r="AY405" s="18" t="s">
        <v>121</v>
      </c>
      <c r="BE405" s="157">
        <f>IF(N405="základní",J405,0)</f>
        <v>0</v>
      </c>
      <c r="BF405" s="157">
        <f>IF(N405="snížená",J405,0)</f>
        <v>0</v>
      </c>
      <c r="BG405" s="157">
        <f>IF(N405="zákl. přenesená",J405,0)</f>
        <v>0</v>
      </c>
      <c r="BH405" s="157">
        <f>IF(N405="sníž. přenesená",J405,0)</f>
        <v>0</v>
      </c>
      <c r="BI405" s="157">
        <f>IF(N405="nulová",J405,0)</f>
        <v>0</v>
      </c>
      <c r="BJ405" s="18" t="s">
        <v>85</v>
      </c>
      <c r="BK405" s="157">
        <f>ROUND(I405*H405,2)</f>
        <v>0</v>
      </c>
      <c r="BL405" s="18" t="s">
        <v>274</v>
      </c>
      <c r="BM405" s="156" t="s">
        <v>762</v>
      </c>
    </row>
    <row r="406" spans="1:65" s="13" customFormat="1" ht="11.25">
      <c r="B406" s="167"/>
      <c r="D406" s="158" t="s">
        <v>206</v>
      </c>
      <c r="E406" s="168" t="s">
        <v>1</v>
      </c>
      <c r="F406" s="169" t="s">
        <v>763</v>
      </c>
      <c r="H406" s="170">
        <v>13</v>
      </c>
      <c r="I406" s="171"/>
      <c r="L406" s="167"/>
      <c r="M406" s="172"/>
      <c r="N406" s="173"/>
      <c r="O406" s="173"/>
      <c r="P406" s="173"/>
      <c r="Q406" s="173"/>
      <c r="R406" s="173"/>
      <c r="S406" s="173"/>
      <c r="T406" s="174"/>
      <c r="AT406" s="168" t="s">
        <v>206</v>
      </c>
      <c r="AU406" s="168" t="s">
        <v>87</v>
      </c>
      <c r="AV406" s="13" t="s">
        <v>87</v>
      </c>
      <c r="AW406" s="13" t="s">
        <v>32</v>
      </c>
      <c r="AX406" s="13" t="s">
        <v>85</v>
      </c>
      <c r="AY406" s="168" t="s">
        <v>121</v>
      </c>
    </row>
    <row r="407" spans="1:65" s="2" customFormat="1" ht="24.2" customHeight="1">
      <c r="A407" s="33"/>
      <c r="B407" s="144"/>
      <c r="C407" s="175" t="s">
        <v>764</v>
      </c>
      <c r="D407" s="175" t="s">
        <v>275</v>
      </c>
      <c r="E407" s="176" t="s">
        <v>525</v>
      </c>
      <c r="F407" s="177" t="s">
        <v>526</v>
      </c>
      <c r="G407" s="178" t="s">
        <v>223</v>
      </c>
      <c r="H407" s="179">
        <v>13.26</v>
      </c>
      <c r="I407" s="180"/>
      <c r="J407" s="181">
        <f>ROUND(I407*H407,2)</f>
        <v>0</v>
      </c>
      <c r="K407" s="177" t="s">
        <v>128</v>
      </c>
      <c r="L407" s="182"/>
      <c r="M407" s="183" t="s">
        <v>1</v>
      </c>
      <c r="N407" s="184" t="s">
        <v>42</v>
      </c>
      <c r="O407" s="59"/>
      <c r="P407" s="154">
        <f>O407*H407</f>
        <v>0</v>
      </c>
      <c r="Q407" s="154">
        <v>4.8999999999999998E-3</v>
      </c>
      <c r="R407" s="154">
        <f>Q407*H407</f>
        <v>6.497399999999999E-2</v>
      </c>
      <c r="S407" s="154">
        <v>0</v>
      </c>
      <c r="T407" s="155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6" t="s">
        <v>358</v>
      </c>
      <c r="AT407" s="156" t="s">
        <v>275</v>
      </c>
      <c r="AU407" s="156" t="s">
        <v>87</v>
      </c>
      <c r="AY407" s="18" t="s">
        <v>121</v>
      </c>
      <c r="BE407" s="157">
        <f>IF(N407="základní",J407,0)</f>
        <v>0</v>
      </c>
      <c r="BF407" s="157">
        <f>IF(N407="snížená",J407,0)</f>
        <v>0</v>
      </c>
      <c r="BG407" s="157">
        <f>IF(N407="zákl. přenesená",J407,0)</f>
        <v>0</v>
      </c>
      <c r="BH407" s="157">
        <f>IF(N407="sníž. přenesená",J407,0)</f>
        <v>0</v>
      </c>
      <c r="BI407" s="157">
        <f>IF(N407="nulová",J407,0)</f>
        <v>0</v>
      </c>
      <c r="BJ407" s="18" t="s">
        <v>85</v>
      </c>
      <c r="BK407" s="157">
        <f>ROUND(I407*H407,2)</f>
        <v>0</v>
      </c>
      <c r="BL407" s="18" t="s">
        <v>274</v>
      </c>
      <c r="BM407" s="156" t="s">
        <v>765</v>
      </c>
    </row>
    <row r="408" spans="1:65" s="13" customFormat="1" ht="11.25">
      <c r="B408" s="167"/>
      <c r="D408" s="158" t="s">
        <v>206</v>
      </c>
      <c r="E408" s="168" t="s">
        <v>1</v>
      </c>
      <c r="F408" s="169" t="s">
        <v>766</v>
      </c>
      <c r="H408" s="170">
        <v>13.26</v>
      </c>
      <c r="I408" s="171"/>
      <c r="L408" s="167"/>
      <c r="M408" s="172"/>
      <c r="N408" s="173"/>
      <c r="O408" s="173"/>
      <c r="P408" s="173"/>
      <c r="Q408" s="173"/>
      <c r="R408" s="173"/>
      <c r="S408" s="173"/>
      <c r="T408" s="174"/>
      <c r="AT408" s="168" t="s">
        <v>206</v>
      </c>
      <c r="AU408" s="168" t="s">
        <v>87</v>
      </c>
      <c r="AV408" s="13" t="s">
        <v>87</v>
      </c>
      <c r="AW408" s="13" t="s">
        <v>32</v>
      </c>
      <c r="AX408" s="13" t="s">
        <v>85</v>
      </c>
      <c r="AY408" s="168" t="s">
        <v>121</v>
      </c>
    </row>
    <row r="409" spans="1:65" s="2" customFormat="1" ht="33" customHeight="1">
      <c r="A409" s="33"/>
      <c r="B409" s="144"/>
      <c r="C409" s="145" t="s">
        <v>767</v>
      </c>
      <c r="D409" s="145" t="s">
        <v>124</v>
      </c>
      <c r="E409" s="146" t="s">
        <v>768</v>
      </c>
      <c r="F409" s="147" t="s">
        <v>769</v>
      </c>
      <c r="G409" s="148" t="s">
        <v>223</v>
      </c>
      <c r="H409" s="149">
        <v>145.19999999999999</v>
      </c>
      <c r="I409" s="150"/>
      <c r="J409" s="151">
        <f>ROUND(I409*H409,2)</f>
        <v>0</v>
      </c>
      <c r="K409" s="147" t="s">
        <v>1</v>
      </c>
      <c r="L409" s="34"/>
      <c r="M409" s="152" t="s">
        <v>1</v>
      </c>
      <c r="N409" s="153" t="s">
        <v>42</v>
      </c>
      <c r="O409" s="59"/>
      <c r="P409" s="154">
        <f>O409*H409</f>
        <v>0</v>
      </c>
      <c r="Q409" s="154">
        <v>1.158E-2</v>
      </c>
      <c r="R409" s="154">
        <f>Q409*H409</f>
        <v>1.6814159999999998</v>
      </c>
      <c r="S409" s="154">
        <v>0</v>
      </c>
      <c r="T409" s="155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6" t="s">
        <v>274</v>
      </c>
      <c r="AT409" s="156" t="s">
        <v>124</v>
      </c>
      <c r="AU409" s="156" t="s">
        <v>87</v>
      </c>
      <c r="AY409" s="18" t="s">
        <v>121</v>
      </c>
      <c r="BE409" s="157">
        <f>IF(N409="základní",J409,0)</f>
        <v>0</v>
      </c>
      <c r="BF409" s="157">
        <f>IF(N409="snížená",J409,0)</f>
        <v>0</v>
      </c>
      <c r="BG409" s="157">
        <f>IF(N409="zákl. přenesená",J409,0)</f>
        <v>0</v>
      </c>
      <c r="BH409" s="157">
        <f>IF(N409="sníž. přenesená",J409,0)</f>
        <v>0</v>
      </c>
      <c r="BI409" s="157">
        <f>IF(N409="nulová",J409,0)</f>
        <v>0</v>
      </c>
      <c r="BJ409" s="18" t="s">
        <v>85</v>
      </c>
      <c r="BK409" s="157">
        <f>ROUND(I409*H409,2)</f>
        <v>0</v>
      </c>
      <c r="BL409" s="18" t="s">
        <v>274</v>
      </c>
      <c r="BM409" s="156" t="s">
        <v>770</v>
      </c>
    </row>
    <row r="410" spans="1:65" s="2" customFormat="1" ht="19.5">
      <c r="A410" s="33"/>
      <c r="B410" s="34"/>
      <c r="C410" s="33"/>
      <c r="D410" s="158" t="s">
        <v>134</v>
      </c>
      <c r="E410" s="33"/>
      <c r="F410" s="159" t="s">
        <v>558</v>
      </c>
      <c r="G410" s="33"/>
      <c r="H410" s="33"/>
      <c r="I410" s="160"/>
      <c r="J410" s="33"/>
      <c r="K410" s="33"/>
      <c r="L410" s="34"/>
      <c r="M410" s="161"/>
      <c r="N410" s="162"/>
      <c r="O410" s="59"/>
      <c r="P410" s="59"/>
      <c r="Q410" s="59"/>
      <c r="R410" s="59"/>
      <c r="S410" s="59"/>
      <c r="T410" s="60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8" t="s">
        <v>134</v>
      </c>
      <c r="AU410" s="18" t="s">
        <v>87</v>
      </c>
    </row>
    <row r="411" spans="1:65" s="13" customFormat="1" ht="11.25">
      <c r="B411" s="167"/>
      <c r="D411" s="158" t="s">
        <v>206</v>
      </c>
      <c r="E411" s="168" t="s">
        <v>1</v>
      </c>
      <c r="F411" s="169" t="s">
        <v>771</v>
      </c>
      <c r="H411" s="170">
        <v>145.19999999999999</v>
      </c>
      <c r="I411" s="171"/>
      <c r="L411" s="167"/>
      <c r="M411" s="172"/>
      <c r="N411" s="173"/>
      <c r="O411" s="173"/>
      <c r="P411" s="173"/>
      <c r="Q411" s="173"/>
      <c r="R411" s="173"/>
      <c r="S411" s="173"/>
      <c r="T411" s="174"/>
      <c r="AT411" s="168" t="s">
        <v>206</v>
      </c>
      <c r="AU411" s="168" t="s">
        <v>87</v>
      </c>
      <c r="AV411" s="13" t="s">
        <v>87</v>
      </c>
      <c r="AW411" s="13" t="s">
        <v>32</v>
      </c>
      <c r="AX411" s="13" t="s">
        <v>85</v>
      </c>
      <c r="AY411" s="168" t="s">
        <v>121</v>
      </c>
    </row>
    <row r="412" spans="1:65" s="2" customFormat="1" ht="24.2" customHeight="1">
      <c r="A412" s="33"/>
      <c r="B412" s="144"/>
      <c r="C412" s="145" t="s">
        <v>772</v>
      </c>
      <c r="D412" s="145" t="s">
        <v>124</v>
      </c>
      <c r="E412" s="146" t="s">
        <v>773</v>
      </c>
      <c r="F412" s="147" t="s">
        <v>774</v>
      </c>
      <c r="G412" s="148" t="s">
        <v>204</v>
      </c>
      <c r="H412" s="149">
        <v>6</v>
      </c>
      <c r="I412" s="150"/>
      <c r="J412" s="151">
        <f>ROUND(I412*H412,2)</f>
        <v>0</v>
      </c>
      <c r="K412" s="147" t="s">
        <v>128</v>
      </c>
      <c r="L412" s="34"/>
      <c r="M412" s="152" t="s">
        <v>1</v>
      </c>
      <c r="N412" s="153" t="s">
        <v>42</v>
      </c>
      <c r="O412" s="59"/>
      <c r="P412" s="154">
        <f>O412*H412</f>
        <v>0</v>
      </c>
      <c r="Q412" s="154">
        <v>6.4000000000000005E-4</v>
      </c>
      <c r="R412" s="154">
        <f>Q412*H412</f>
        <v>3.8400000000000005E-3</v>
      </c>
      <c r="S412" s="154">
        <v>2.2000000000000001E-3</v>
      </c>
      <c r="T412" s="155">
        <f>S412*H412</f>
        <v>1.32E-2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56" t="s">
        <v>274</v>
      </c>
      <c r="AT412" s="156" t="s">
        <v>124</v>
      </c>
      <c r="AU412" s="156" t="s">
        <v>87</v>
      </c>
      <c r="AY412" s="18" t="s">
        <v>121</v>
      </c>
      <c r="BE412" s="157">
        <f>IF(N412="základní",J412,0)</f>
        <v>0</v>
      </c>
      <c r="BF412" s="157">
        <f>IF(N412="snížená",J412,0)</f>
        <v>0</v>
      </c>
      <c r="BG412" s="157">
        <f>IF(N412="zákl. přenesená",J412,0)</f>
        <v>0</v>
      </c>
      <c r="BH412" s="157">
        <f>IF(N412="sníž. přenesená",J412,0)</f>
        <v>0</v>
      </c>
      <c r="BI412" s="157">
        <f>IF(N412="nulová",J412,0)</f>
        <v>0</v>
      </c>
      <c r="BJ412" s="18" t="s">
        <v>85</v>
      </c>
      <c r="BK412" s="157">
        <f>ROUND(I412*H412,2)</f>
        <v>0</v>
      </c>
      <c r="BL412" s="18" t="s">
        <v>274</v>
      </c>
      <c r="BM412" s="156" t="s">
        <v>775</v>
      </c>
    </row>
    <row r="413" spans="1:65" s="13" customFormat="1" ht="11.25">
      <c r="B413" s="167"/>
      <c r="D413" s="158" t="s">
        <v>206</v>
      </c>
      <c r="E413" s="168" t="s">
        <v>1</v>
      </c>
      <c r="F413" s="169" t="s">
        <v>776</v>
      </c>
      <c r="H413" s="170">
        <v>6</v>
      </c>
      <c r="I413" s="171"/>
      <c r="L413" s="167"/>
      <c r="M413" s="172"/>
      <c r="N413" s="173"/>
      <c r="O413" s="173"/>
      <c r="P413" s="173"/>
      <c r="Q413" s="173"/>
      <c r="R413" s="173"/>
      <c r="S413" s="173"/>
      <c r="T413" s="174"/>
      <c r="AT413" s="168" t="s">
        <v>206</v>
      </c>
      <c r="AU413" s="168" t="s">
        <v>87</v>
      </c>
      <c r="AV413" s="13" t="s">
        <v>87</v>
      </c>
      <c r="AW413" s="13" t="s">
        <v>32</v>
      </c>
      <c r="AX413" s="13" t="s">
        <v>85</v>
      </c>
      <c r="AY413" s="168" t="s">
        <v>121</v>
      </c>
    </row>
    <row r="414" spans="1:65" s="2" customFormat="1" ht="24.2" customHeight="1">
      <c r="A414" s="33"/>
      <c r="B414" s="144"/>
      <c r="C414" s="145" t="s">
        <v>777</v>
      </c>
      <c r="D414" s="145" t="s">
        <v>124</v>
      </c>
      <c r="E414" s="146" t="s">
        <v>778</v>
      </c>
      <c r="F414" s="147" t="s">
        <v>779</v>
      </c>
      <c r="G414" s="148" t="s">
        <v>204</v>
      </c>
      <c r="H414" s="149">
        <v>6</v>
      </c>
      <c r="I414" s="150"/>
      <c r="J414" s="151">
        <f>ROUND(I414*H414,2)</f>
        <v>0</v>
      </c>
      <c r="K414" s="147" t="s">
        <v>128</v>
      </c>
      <c r="L414" s="34"/>
      <c r="M414" s="152" t="s">
        <v>1</v>
      </c>
      <c r="N414" s="153" t="s">
        <v>42</v>
      </c>
      <c r="O414" s="59"/>
      <c r="P414" s="154">
        <f>O414*H414</f>
        <v>0</v>
      </c>
      <c r="Q414" s="154">
        <v>3.0000000000000001E-5</v>
      </c>
      <c r="R414" s="154">
        <f>Q414*H414</f>
        <v>1.8000000000000001E-4</v>
      </c>
      <c r="S414" s="154">
        <v>0</v>
      </c>
      <c r="T414" s="155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6" t="s">
        <v>274</v>
      </c>
      <c r="AT414" s="156" t="s">
        <v>124</v>
      </c>
      <c r="AU414" s="156" t="s">
        <v>87</v>
      </c>
      <c r="AY414" s="18" t="s">
        <v>121</v>
      </c>
      <c r="BE414" s="157">
        <f>IF(N414="základní",J414,0)</f>
        <v>0</v>
      </c>
      <c r="BF414" s="157">
        <f>IF(N414="snížená",J414,0)</f>
        <v>0</v>
      </c>
      <c r="BG414" s="157">
        <f>IF(N414="zákl. přenesená",J414,0)</f>
        <v>0</v>
      </c>
      <c r="BH414" s="157">
        <f>IF(N414="sníž. přenesená",J414,0)</f>
        <v>0</v>
      </c>
      <c r="BI414" s="157">
        <f>IF(N414="nulová",J414,0)</f>
        <v>0</v>
      </c>
      <c r="BJ414" s="18" t="s">
        <v>85</v>
      </c>
      <c r="BK414" s="157">
        <f>ROUND(I414*H414,2)</f>
        <v>0</v>
      </c>
      <c r="BL414" s="18" t="s">
        <v>274</v>
      </c>
      <c r="BM414" s="156" t="s">
        <v>780</v>
      </c>
    </row>
    <row r="415" spans="1:65" s="13" customFormat="1" ht="11.25">
      <c r="B415" s="167"/>
      <c r="D415" s="158" t="s">
        <v>206</v>
      </c>
      <c r="E415" s="168" t="s">
        <v>1</v>
      </c>
      <c r="F415" s="169" t="s">
        <v>781</v>
      </c>
      <c r="H415" s="170">
        <v>6</v>
      </c>
      <c r="I415" s="171"/>
      <c r="L415" s="167"/>
      <c r="M415" s="172"/>
      <c r="N415" s="173"/>
      <c r="O415" s="173"/>
      <c r="P415" s="173"/>
      <c r="Q415" s="173"/>
      <c r="R415" s="173"/>
      <c r="S415" s="173"/>
      <c r="T415" s="174"/>
      <c r="AT415" s="168" t="s">
        <v>206</v>
      </c>
      <c r="AU415" s="168" t="s">
        <v>87</v>
      </c>
      <c r="AV415" s="13" t="s">
        <v>87</v>
      </c>
      <c r="AW415" s="13" t="s">
        <v>32</v>
      </c>
      <c r="AX415" s="13" t="s">
        <v>85</v>
      </c>
      <c r="AY415" s="168" t="s">
        <v>121</v>
      </c>
    </row>
    <row r="416" spans="1:65" s="2" customFormat="1" ht="24.2" customHeight="1">
      <c r="A416" s="33"/>
      <c r="B416" s="144"/>
      <c r="C416" s="175" t="s">
        <v>782</v>
      </c>
      <c r="D416" s="175" t="s">
        <v>275</v>
      </c>
      <c r="E416" s="176" t="s">
        <v>783</v>
      </c>
      <c r="F416" s="177" t="s">
        <v>784</v>
      </c>
      <c r="G416" s="178" t="s">
        <v>204</v>
      </c>
      <c r="H416" s="179">
        <v>6</v>
      </c>
      <c r="I416" s="180"/>
      <c r="J416" s="181">
        <f>ROUND(I416*H416,2)</f>
        <v>0</v>
      </c>
      <c r="K416" s="177" t="s">
        <v>1</v>
      </c>
      <c r="L416" s="182"/>
      <c r="M416" s="183" t="s">
        <v>1</v>
      </c>
      <c r="N416" s="184" t="s">
        <v>42</v>
      </c>
      <c r="O416" s="59"/>
      <c r="P416" s="154">
        <f>O416*H416</f>
        <v>0</v>
      </c>
      <c r="Q416" s="154">
        <v>4.7000000000000002E-3</v>
      </c>
      <c r="R416" s="154">
        <f>Q416*H416</f>
        <v>2.8200000000000003E-2</v>
      </c>
      <c r="S416" s="154">
        <v>0</v>
      </c>
      <c r="T416" s="155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56" t="s">
        <v>358</v>
      </c>
      <c r="AT416" s="156" t="s">
        <v>275</v>
      </c>
      <c r="AU416" s="156" t="s">
        <v>87</v>
      </c>
      <c r="AY416" s="18" t="s">
        <v>121</v>
      </c>
      <c r="BE416" s="157">
        <f>IF(N416="základní",J416,0)</f>
        <v>0</v>
      </c>
      <c r="BF416" s="157">
        <f>IF(N416="snížená",J416,0)</f>
        <v>0</v>
      </c>
      <c r="BG416" s="157">
        <f>IF(N416="zákl. přenesená",J416,0)</f>
        <v>0</v>
      </c>
      <c r="BH416" s="157">
        <f>IF(N416="sníž. přenesená",J416,0)</f>
        <v>0</v>
      </c>
      <c r="BI416" s="157">
        <f>IF(N416="nulová",J416,0)</f>
        <v>0</v>
      </c>
      <c r="BJ416" s="18" t="s">
        <v>85</v>
      </c>
      <c r="BK416" s="157">
        <f>ROUND(I416*H416,2)</f>
        <v>0</v>
      </c>
      <c r="BL416" s="18" t="s">
        <v>274</v>
      </c>
      <c r="BM416" s="156" t="s">
        <v>785</v>
      </c>
    </row>
    <row r="417" spans="1:65" s="2" customFormat="1" ht="16.5" customHeight="1">
      <c r="A417" s="33"/>
      <c r="B417" s="144"/>
      <c r="C417" s="145" t="s">
        <v>786</v>
      </c>
      <c r="D417" s="145" t="s">
        <v>124</v>
      </c>
      <c r="E417" s="146" t="s">
        <v>787</v>
      </c>
      <c r="F417" s="147" t="s">
        <v>788</v>
      </c>
      <c r="G417" s="148" t="s">
        <v>204</v>
      </c>
      <c r="H417" s="149">
        <v>3</v>
      </c>
      <c r="I417" s="150"/>
      <c r="J417" s="151">
        <f>ROUND(I417*H417,2)</f>
        <v>0</v>
      </c>
      <c r="K417" s="147" t="s">
        <v>128</v>
      </c>
      <c r="L417" s="34"/>
      <c r="M417" s="152" t="s">
        <v>1</v>
      </c>
      <c r="N417" s="153" t="s">
        <v>42</v>
      </c>
      <c r="O417" s="59"/>
      <c r="P417" s="154">
        <f>O417*H417</f>
        <v>0</v>
      </c>
      <c r="Q417" s="154">
        <v>2.2000000000000001E-4</v>
      </c>
      <c r="R417" s="154">
        <f>Q417*H417</f>
        <v>6.6E-4</v>
      </c>
      <c r="S417" s="154">
        <v>0</v>
      </c>
      <c r="T417" s="155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6" t="s">
        <v>274</v>
      </c>
      <c r="AT417" s="156" t="s">
        <v>124</v>
      </c>
      <c r="AU417" s="156" t="s">
        <v>87</v>
      </c>
      <c r="AY417" s="18" t="s">
        <v>121</v>
      </c>
      <c r="BE417" s="157">
        <f>IF(N417="základní",J417,0)</f>
        <v>0</v>
      </c>
      <c r="BF417" s="157">
        <f>IF(N417="snížená",J417,0)</f>
        <v>0</v>
      </c>
      <c r="BG417" s="157">
        <f>IF(N417="zákl. přenesená",J417,0)</f>
        <v>0</v>
      </c>
      <c r="BH417" s="157">
        <f>IF(N417="sníž. přenesená",J417,0)</f>
        <v>0</v>
      </c>
      <c r="BI417" s="157">
        <f>IF(N417="nulová",J417,0)</f>
        <v>0</v>
      </c>
      <c r="BJ417" s="18" t="s">
        <v>85</v>
      </c>
      <c r="BK417" s="157">
        <f>ROUND(I417*H417,2)</f>
        <v>0</v>
      </c>
      <c r="BL417" s="18" t="s">
        <v>274</v>
      </c>
      <c r="BM417" s="156" t="s">
        <v>789</v>
      </c>
    </row>
    <row r="418" spans="1:65" s="13" customFormat="1" ht="11.25">
      <c r="B418" s="167"/>
      <c r="D418" s="158" t="s">
        <v>206</v>
      </c>
      <c r="E418" s="168" t="s">
        <v>1</v>
      </c>
      <c r="F418" s="169" t="s">
        <v>790</v>
      </c>
      <c r="H418" s="170">
        <v>1</v>
      </c>
      <c r="I418" s="171"/>
      <c r="L418" s="167"/>
      <c r="M418" s="172"/>
      <c r="N418" s="173"/>
      <c r="O418" s="173"/>
      <c r="P418" s="173"/>
      <c r="Q418" s="173"/>
      <c r="R418" s="173"/>
      <c r="S418" s="173"/>
      <c r="T418" s="174"/>
      <c r="AT418" s="168" t="s">
        <v>206</v>
      </c>
      <c r="AU418" s="168" t="s">
        <v>87</v>
      </c>
      <c r="AV418" s="13" t="s">
        <v>87</v>
      </c>
      <c r="AW418" s="13" t="s">
        <v>32</v>
      </c>
      <c r="AX418" s="13" t="s">
        <v>77</v>
      </c>
      <c r="AY418" s="168" t="s">
        <v>121</v>
      </c>
    </row>
    <row r="419" spans="1:65" s="13" customFormat="1" ht="11.25">
      <c r="B419" s="167"/>
      <c r="D419" s="158" t="s">
        <v>206</v>
      </c>
      <c r="E419" s="168" t="s">
        <v>1</v>
      </c>
      <c r="F419" s="169" t="s">
        <v>791</v>
      </c>
      <c r="H419" s="170">
        <v>2</v>
      </c>
      <c r="I419" s="171"/>
      <c r="L419" s="167"/>
      <c r="M419" s="172"/>
      <c r="N419" s="173"/>
      <c r="O419" s="173"/>
      <c r="P419" s="173"/>
      <c r="Q419" s="173"/>
      <c r="R419" s="173"/>
      <c r="S419" s="173"/>
      <c r="T419" s="174"/>
      <c r="AT419" s="168" t="s">
        <v>206</v>
      </c>
      <c r="AU419" s="168" t="s">
        <v>87</v>
      </c>
      <c r="AV419" s="13" t="s">
        <v>87</v>
      </c>
      <c r="AW419" s="13" t="s">
        <v>32</v>
      </c>
      <c r="AX419" s="13" t="s">
        <v>77</v>
      </c>
      <c r="AY419" s="168" t="s">
        <v>121</v>
      </c>
    </row>
    <row r="420" spans="1:65" s="14" customFormat="1" ht="11.25">
      <c r="B420" s="185"/>
      <c r="D420" s="158" t="s">
        <v>206</v>
      </c>
      <c r="E420" s="186" t="s">
        <v>1</v>
      </c>
      <c r="F420" s="187" t="s">
        <v>289</v>
      </c>
      <c r="H420" s="188">
        <v>3</v>
      </c>
      <c r="I420" s="189"/>
      <c r="L420" s="185"/>
      <c r="M420" s="190"/>
      <c r="N420" s="191"/>
      <c r="O420" s="191"/>
      <c r="P420" s="191"/>
      <c r="Q420" s="191"/>
      <c r="R420" s="191"/>
      <c r="S420" s="191"/>
      <c r="T420" s="192"/>
      <c r="AT420" s="186" t="s">
        <v>206</v>
      </c>
      <c r="AU420" s="186" t="s">
        <v>87</v>
      </c>
      <c r="AV420" s="14" t="s">
        <v>140</v>
      </c>
      <c r="AW420" s="14" t="s">
        <v>32</v>
      </c>
      <c r="AX420" s="14" t="s">
        <v>85</v>
      </c>
      <c r="AY420" s="186" t="s">
        <v>121</v>
      </c>
    </row>
    <row r="421" spans="1:65" s="2" customFormat="1" ht="37.9" customHeight="1">
      <c r="A421" s="33"/>
      <c r="B421" s="144"/>
      <c r="C421" s="175" t="s">
        <v>792</v>
      </c>
      <c r="D421" s="175" t="s">
        <v>275</v>
      </c>
      <c r="E421" s="176" t="s">
        <v>793</v>
      </c>
      <c r="F421" s="177" t="s">
        <v>794</v>
      </c>
      <c r="G421" s="178" t="s">
        <v>204</v>
      </c>
      <c r="H421" s="179">
        <v>3</v>
      </c>
      <c r="I421" s="180"/>
      <c r="J421" s="181">
        <f>ROUND(I421*H421,2)</f>
        <v>0</v>
      </c>
      <c r="K421" s="177" t="s">
        <v>1</v>
      </c>
      <c r="L421" s="182"/>
      <c r="M421" s="183" t="s">
        <v>1</v>
      </c>
      <c r="N421" s="184" t="s">
        <v>42</v>
      </c>
      <c r="O421" s="59"/>
      <c r="P421" s="154">
        <f>O421*H421</f>
        <v>0</v>
      </c>
      <c r="Q421" s="154">
        <v>1.521E-2</v>
      </c>
      <c r="R421" s="154">
        <f>Q421*H421</f>
        <v>4.5629999999999997E-2</v>
      </c>
      <c r="S421" s="154">
        <v>0</v>
      </c>
      <c r="T421" s="155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56" t="s">
        <v>358</v>
      </c>
      <c r="AT421" s="156" t="s">
        <v>275</v>
      </c>
      <c r="AU421" s="156" t="s">
        <v>87</v>
      </c>
      <c r="AY421" s="18" t="s">
        <v>121</v>
      </c>
      <c r="BE421" s="157">
        <f>IF(N421="základní",J421,0)</f>
        <v>0</v>
      </c>
      <c r="BF421" s="157">
        <f>IF(N421="snížená",J421,0)</f>
        <v>0</v>
      </c>
      <c r="BG421" s="157">
        <f>IF(N421="zákl. přenesená",J421,0)</f>
        <v>0</v>
      </c>
      <c r="BH421" s="157">
        <f>IF(N421="sníž. přenesená",J421,0)</f>
        <v>0</v>
      </c>
      <c r="BI421" s="157">
        <f>IF(N421="nulová",J421,0)</f>
        <v>0</v>
      </c>
      <c r="BJ421" s="18" t="s">
        <v>85</v>
      </c>
      <c r="BK421" s="157">
        <f>ROUND(I421*H421,2)</f>
        <v>0</v>
      </c>
      <c r="BL421" s="18" t="s">
        <v>274</v>
      </c>
      <c r="BM421" s="156" t="s">
        <v>795</v>
      </c>
    </row>
    <row r="422" spans="1:65" s="13" customFormat="1" ht="11.25">
      <c r="B422" s="167"/>
      <c r="D422" s="158" t="s">
        <v>206</v>
      </c>
      <c r="E422" s="168" t="s">
        <v>1</v>
      </c>
      <c r="F422" s="169" t="s">
        <v>790</v>
      </c>
      <c r="H422" s="170">
        <v>1</v>
      </c>
      <c r="I422" s="171"/>
      <c r="L422" s="167"/>
      <c r="M422" s="172"/>
      <c r="N422" s="173"/>
      <c r="O422" s="173"/>
      <c r="P422" s="173"/>
      <c r="Q422" s="173"/>
      <c r="R422" s="173"/>
      <c r="S422" s="173"/>
      <c r="T422" s="174"/>
      <c r="AT422" s="168" t="s">
        <v>206</v>
      </c>
      <c r="AU422" s="168" t="s">
        <v>87</v>
      </c>
      <c r="AV422" s="13" t="s">
        <v>87</v>
      </c>
      <c r="AW422" s="13" t="s">
        <v>32</v>
      </c>
      <c r="AX422" s="13" t="s">
        <v>77</v>
      </c>
      <c r="AY422" s="168" t="s">
        <v>121</v>
      </c>
    </row>
    <row r="423" spans="1:65" s="13" customFormat="1" ht="11.25">
      <c r="B423" s="167"/>
      <c r="D423" s="158" t="s">
        <v>206</v>
      </c>
      <c r="E423" s="168" t="s">
        <v>1</v>
      </c>
      <c r="F423" s="169" t="s">
        <v>791</v>
      </c>
      <c r="H423" s="170">
        <v>2</v>
      </c>
      <c r="I423" s="171"/>
      <c r="L423" s="167"/>
      <c r="M423" s="172"/>
      <c r="N423" s="173"/>
      <c r="O423" s="173"/>
      <c r="P423" s="173"/>
      <c r="Q423" s="173"/>
      <c r="R423" s="173"/>
      <c r="S423" s="173"/>
      <c r="T423" s="174"/>
      <c r="AT423" s="168" t="s">
        <v>206</v>
      </c>
      <c r="AU423" s="168" t="s">
        <v>87</v>
      </c>
      <c r="AV423" s="13" t="s">
        <v>87</v>
      </c>
      <c r="AW423" s="13" t="s">
        <v>32</v>
      </c>
      <c r="AX423" s="13" t="s">
        <v>77</v>
      </c>
      <c r="AY423" s="168" t="s">
        <v>121</v>
      </c>
    </row>
    <row r="424" spans="1:65" s="14" customFormat="1" ht="11.25">
      <c r="B424" s="185"/>
      <c r="D424" s="158" t="s">
        <v>206</v>
      </c>
      <c r="E424" s="186" t="s">
        <v>1</v>
      </c>
      <c r="F424" s="187" t="s">
        <v>289</v>
      </c>
      <c r="H424" s="188">
        <v>3</v>
      </c>
      <c r="I424" s="189"/>
      <c r="L424" s="185"/>
      <c r="M424" s="190"/>
      <c r="N424" s="191"/>
      <c r="O424" s="191"/>
      <c r="P424" s="191"/>
      <c r="Q424" s="191"/>
      <c r="R424" s="191"/>
      <c r="S424" s="191"/>
      <c r="T424" s="192"/>
      <c r="AT424" s="186" t="s">
        <v>206</v>
      </c>
      <c r="AU424" s="186" t="s">
        <v>87</v>
      </c>
      <c r="AV424" s="14" t="s">
        <v>140</v>
      </c>
      <c r="AW424" s="14" t="s">
        <v>32</v>
      </c>
      <c r="AX424" s="14" t="s">
        <v>85</v>
      </c>
      <c r="AY424" s="186" t="s">
        <v>121</v>
      </c>
    </row>
    <row r="425" spans="1:65" s="2" customFormat="1" ht="21.75" customHeight="1">
      <c r="A425" s="33"/>
      <c r="B425" s="144"/>
      <c r="C425" s="145" t="s">
        <v>796</v>
      </c>
      <c r="D425" s="145" t="s">
        <v>124</v>
      </c>
      <c r="E425" s="146" t="s">
        <v>797</v>
      </c>
      <c r="F425" s="147" t="s">
        <v>798</v>
      </c>
      <c r="G425" s="148" t="s">
        <v>429</v>
      </c>
      <c r="H425" s="149">
        <v>131</v>
      </c>
      <c r="I425" s="150"/>
      <c r="J425" s="151">
        <f>ROUND(I425*H425,2)</f>
        <v>0</v>
      </c>
      <c r="K425" s="147" t="s">
        <v>128</v>
      </c>
      <c r="L425" s="34"/>
      <c r="M425" s="152" t="s">
        <v>1</v>
      </c>
      <c r="N425" s="153" t="s">
        <v>42</v>
      </c>
      <c r="O425" s="59"/>
      <c r="P425" s="154">
        <f>O425*H425</f>
        <v>0</v>
      </c>
      <c r="Q425" s="154">
        <v>5.5399999999999998E-3</v>
      </c>
      <c r="R425" s="154">
        <f>Q425*H425</f>
        <v>0.72573999999999994</v>
      </c>
      <c r="S425" s="154">
        <v>0</v>
      </c>
      <c r="T425" s="155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56" t="s">
        <v>274</v>
      </c>
      <c r="AT425" s="156" t="s">
        <v>124</v>
      </c>
      <c r="AU425" s="156" t="s">
        <v>87</v>
      </c>
      <c r="AY425" s="18" t="s">
        <v>121</v>
      </c>
      <c r="BE425" s="157">
        <f>IF(N425="základní",J425,0)</f>
        <v>0</v>
      </c>
      <c r="BF425" s="157">
        <f>IF(N425="snížená",J425,0)</f>
        <v>0</v>
      </c>
      <c r="BG425" s="157">
        <f>IF(N425="zákl. přenesená",J425,0)</f>
        <v>0</v>
      </c>
      <c r="BH425" s="157">
        <f>IF(N425="sníž. přenesená",J425,0)</f>
        <v>0</v>
      </c>
      <c r="BI425" s="157">
        <f>IF(N425="nulová",J425,0)</f>
        <v>0</v>
      </c>
      <c r="BJ425" s="18" t="s">
        <v>85</v>
      </c>
      <c r="BK425" s="157">
        <f>ROUND(I425*H425,2)</f>
        <v>0</v>
      </c>
      <c r="BL425" s="18" t="s">
        <v>274</v>
      </c>
      <c r="BM425" s="156" t="s">
        <v>799</v>
      </c>
    </row>
    <row r="426" spans="1:65" s="13" customFormat="1" ht="11.25">
      <c r="B426" s="167"/>
      <c r="D426" s="158" t="s">
        <v>206</v>
      </c>
      <c r="E426" s="168" t="s">
        <v>1</v>
      </c>
      <c r="F426" s="169" t="s">
        <v>800</v>
      </c>
      <c r="H426" s="170">
        <v>102</v>
      </c>
      <c r="I426" s="171"/>
      <c r="L426" s="167"/>
      <c r="M426" s="172"/>
      <c r="N426" s="173"/>
      <c r="O426" s="173"/>
      <c r="P426" s="173"/>
      <c r="Q426" s="173"/>
      <c r="R426" s="173"/>
      <c r="S426" s="173"/>
      <c r="T426" s="174"/>
      <c r="AT426" s="168" t="s">
        <v>206</v>
      </c>
      <c r="AU426" s="168" t="s">
        <v>87</v>
      </c>
      <c r="AV426" s="13" t="s">
        <v>87</v>
      </c>
      <c r="AW426" s="13" t="s">
        <v>32</v>
      </c>
      <c r="AX426" s="13" t="s">
        <v>77</v>
      </c>
      <c r="AY426" s="168" t="s">
        <v>121</v>
      </c>
    </row>
    <row r="427" spans="1:65" s="13" customFormat="1" ht="11.25">
      <c r="B427" s="167"/>
      <c r="D427" s="158" t="s">
        <v>206</v>
      </c>
      <c r="E427" s="168" t="s">
        <v>1</v>
      </c>
      <c r="F427" s="169" t="s">
        <v>801</v>
      </c>
      <c r="H427" s="170">
        <v>29</v>
      </c>
      <c r="I427" s="171"/>
      <c r="L427" s="167"/>
      <c r="M427" s="172"/>
      <c r="N427" s="173"/>
      <c r="O427" s="173"/>
      <c r="P427" s="173"/>
      <c r="Q427" s="173"/>
      <c r="R427" s="173"/>
      <c r="S427" s="173"/>
      <c r="T427" s="174"/>
      <c r="AT427" s="168" t="s">
        <v>206</v>
      </c>
      <c r="AU427" s="168" t="s">
        <v>87</v>
      </c>
      <c r="AV427" s="13" t="s">
        <v>87</v>
      </c>
      <c r="AW427" s="13" t="s">
        <v>32</v>
      </c>
      <c r="AX427" s="13" t="s">
        <v>77</v>
      </c>
      <c r="AY427" s="168" t="s">
        <v>121</v>
      </c>
    </row>
    <row r="428" spans="1:65" s="14" customFormat="1" ht="11.25">
      <c r="B428" s="185"/>
      <c r="D428" s="158" t="s">
        <v>206</v>
      </c>
      <c r="E428" s="186" t="s">
        <v>1</v>
      </c>
      <c r="F428" s="187" t="s">
        <v>289</v>
      </c>
      <c r="H428" s="188">
        <v>131</v>
      </c>
      <c r="I428" s="189"/>
      <c r="L428" s="185"/>
      <c r="M428" s="190"/>
      <c r="N428" s="191"/>
      <c r="O428" s="191"/>
      <c r="P428" s="191"/>
      <c r="Q428" s="191"/>
      <c r="R428" s="191"/>
      <c r="S428" s="191"/>
      <c r="T428" s="192"/>
      <c r="AT428" s="186" t="s">
        <v>206</v>
      </c>
      <c r="AU428" s="186" t="s">
        <v>87</v>
      </c>
      <c r="AV428" s="14" t="s">
        <v>140</v>
      </c>
      <c r="AW428" s="14" t="s">
        <v>32</v>
      </c>
      <c r="AX428" s="14" t="s">
        <v>85</v>
      </c>
      <c r="AY428" s="186" t="s">
        <v>121</v>
      </c>
    </row>
    <row r="429" spans="1:65" s="2" customFormat="1" ht="16.5" customHeight="1">
      <c r="A429" s="33"/>
      <c r="B429" s="144"/>
      <c r="C429" s="145" t="s">
        <v>802</v>
      </c>
      <c r="D429" s="145" t="s">
        <v>124</v>
      </c>
      <c r="E429" s="146" t="s">
        <v>803</v>
      </c>
      <c r="F429" s="147" t="s">
        <v>804</v>
      </c>
      <c r="G429" s="148" t="s">
        <v>223</v>
      </c>
      <c r="H429" s="149">
        <v>150.80000000000001</v>
      </c>
      <c r="I429" s="150"/>
      <c r="J429" s="151">
        <f>ROUND(I429*H429,2)</f>
        <v>0</v>
      </c>
      <c r="K429" s="147" t="s">
        <v>128</v>
      </c>
      <c r="L429" s="34"/>
      <c r="M429" s="152" t="s">
        <v>1</v>
      </c>
      <c r="N429" s="153" t="s">
        <v>42</v>
      </c>
      <c r="O429" s="59"/>
      <c r="P429" s="154">
        <f>O429*H429</f>
        <v>0</v>
      </c>
      <c r="Q429" s="154">
        <v>1E-4</v>
      </c>
      <c r="R429" s="154">
        <f>Q429*H429</f>
        <v>1.5080000000000001E-2</v>
      </c>
      <c r="S429" s="154">
        <v>0</v>
      </c>
      <c r="T429" s="155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6" t="s">
        <v>274</v>
      </c>
      <c r="AT429" s="156" t="s">
        <v>124</v>
      </c>
      <c r="AU429" s="156" t="s">
        <v>87</v>
      </c>
      <c r="AY429" s="18" t="s">
        <v>121</v>
      </c>
      <c r="BE429" s="157">
        <f>IF(N429="základní",J429,0)</f>
        <v>0</v>
      </c>
      <c r="BF429" s="157">
        <f>IF(N429="snížená",J429,0)</f>
        <v>0</v>
      </c>
      <c r="BG429" s="157">
        <f>IF(N429="zákl. přenesená",J429,0)</f>
        <v>0</v>
      </c>
      <c r="BH429" s="157">
        <f>IF(N429="sníž. přenesená",J429,0)</f>
        <v>0</v>
      </c>
      <c r="BI429" s="157">
        <f>IF(N429="nulová",J429,0)</f>
        <v>0</v>
      </c>
      <c r="BJ429" s="18" t="s">
        <v>85</v>
      </c>
      <c r="BK429" s="157">
        <f>ROUND(I429*H429,2)</f>
        <v>0</v>
      </c>
      <c r="BL429" s="18" t="s">
        <v>274</v>
      </c>
      <c r="BM429" s="156" t="s">
        <v>805</v>
      </c>
    </row>
    <row r="430" spans="1:65" s="13" customFormat="1" ht="11.25">
      <c r="B430" s="167"/>
      <c r="D430" s="158" t="s">
        <v>206</v>
      </c>
      <c r="E430" s="168" t="s">
        <v>1</v>
      </c>
      <c r="F430" s="169" t="s">
        <v>806</v>
      </c>
      <c r="H430" s="170">
        <v>150.80000000000001</v>
      </c>
      <c r="I430" s="171"/>
      <c r="L430" s="167"/>
      <c r="M430" s="172"/>
      <c r="N430" s="173"/>
      <c r="O430" s="173"/>
      <c r="P430" s="173"/>
      <c r="Q430" s="173"/>
      <c r="R430" s="173"/>
      <c r="S430" s="173"/>
      <c r="T430" s="174"/>
      <c r="AT430" s="168" t="s">
        <v>206</v>
      </c>
      <c r="AU430" s="168" t="s">
        <v>87</v>
      </c>
      <c r="AV430" s="13" t="s">
        <v>87</v>
      </c>
      <c r="AW430" s="13" t="s">
        <v>32</v>
      </c>
      <c r="AX430" s="13" t="s">
        <v>85</v>
      </c>
      <c r="AY430" s="168" t="s">
        <v>121</v>
      </c>
    </row>
    <row r="431" spans="1:65" s="2" customFormat="1" ht="24.2" customHeight="1">
      <c r="A431" s="33"/>
      <c r="B431" s="144"/>
      <c r="C431" s="145" t="s">
        <v>807</v>
      </c>
      <c r="D431" s="145" t="s">
        <v>124</v>
      </c>
      <c r="E431" s="146" t="s">
        <v>808</v>
      </c>
      <c r="F431" s="147" t="s">
        <v>809</v>
      </c>
      <c r="G431" s="148" t="s">
        <v>429</v>
      </c>
      <c r="H431" s="149">
        <v>68.5</v>
      </c>
      <c r="I431" s="150"/>
      <c r="J431" s="151">
        <f>ROUND(I431*H431,2)</f>
        <v>0</v>
      </c>
      <c r="K431" s="147" t="s">
        <v>128</v>
      </c>
      <c r="L431" s="34"/>
      <c r="M431" s="152" t="s">
        <v>1</v>
      </c>
      <c r="N431" s="153" t="s">
        <v>42</v>
      </c>
      <c r="O431" s="59"/>
      <c r="P431" s="154">
        <f>O431*H431</f>
        <v>0</v>
      </c>
      <c r="Q431" s="154">
        <v>1.111E-2</v>
      </c>
      <c r="R431" s="154">
        <f>Q431*H431</f>
        <v>0.76103500000000002</v>
      </c>
      <c r="S431" s="154">
        <v>0</v>
      </c>
      <c r="T431" s="155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56" t="s">
        <v>274</v>
      </c>
      <c r="AT431" s="156" t="s">
        <v>124</v>
      </c>
      <c r="AU431" s="156" t="s">
        <v>87</v>
      </c>
      <c r="AY431" s="18" t="s">
        <v>121</v>
      </c>
      <c r="BE431" s="157">
        <f>IF(N431="základní",J431,0)</f>
        <v>0</v>
      </c>
      <c r="BF431" s="157">
        <f>IF(N431="snížená",J431,0)</f>
        <v>0</v>
      </c>
      <c r="BG431" s="157">
        <f>IF(N431="zákl. přenesená",J431,0)</f>
        <v>0</v>
      </c>
      <c r="BH431" s="157">
        <f>IF(N431="sníž. přenesená",J431,0)</f>
        <v>0</v>
      </c>
      <c r="BI431" s="157">
        <f>IF(N431="nulová",J431,0)</f>
        <v>0</v>
      </c>
      <c r="BJ431" s="18" t="s">
        <v>85</v>
      </c>
      <c r="BK431" s="157">
        <f>ROUND(I431*H431,2)</f>
        <v>0</v>
      </c>
      <c r="BL431" s="18" t="s">
        <v>274</v>
      </c>
      <c r="BM431" s="156" t="s">
        <v>810</v>
      </c>
    </row>
    <row r="432" spans="1:65" s="13" customFormat="1" ht="11.25">
      <c r="B432" s="167"/>
      <c r="D432" s="158" t="s">
        <v>206</v>
      </c>
      <c r="E432" s="168" t="s">
        <v>1</v>
      </c>
      <c r="F432" s="169" t="s">
        <v>811</v>
      </c>
      <c r="H432" s="170">
        <v>15</v>
      </c>
      <c r="I432" s="171"/>
      <c r="L432" s="167"/>
      <c r="M432" s="172"/>
      <c r="N432" s="173"/>
      <c r="O432" s="173"/>
      <c r="P432" s="173"/>
      <c r="Q432" s="173"/>
      <c r="R432" s="173"/>
      <c r="S432" s="173"/>
      <c r="T432" s="174"/>
      <c r="AT432" s="168" t="s">
        <v>206</v>
      </c>
      <c r="AU432" s="168" t="s">
        <v>87</v>
      </c>
      <c r="AV432" s="13" t="s">
        <v>87</v>
      </c>
      <c r="AW432" s="13" t="s">
        <v>32</v>
      </c>
      <c r="AX432" s="13" t="s">
        <v>77</v>
      </c>
      <c r="AY432" s="168" t="s">
        <v>121</v>
      </c>
    </row>
    <row r="433" spans="1:65" s="13" customFormat="1" ht="11.25">
      <c r="B433" s="167"/>
      <c r="D433" s="158" t="s">
        <v>206</v>
      </c>
      <c r="E433" s="168" t="s">
        <v>1</v>
      </c>
      <c r="F433" s="169" t="s">
        <v>812</v>
      </c>
      <c r="H433" s="170">
        <v>38.5</v>
      </c>
      <c r="I433" s="171"/>
      <c r="L433" s="167"/>
      <c r="M433" s="172"/>
      <c r="N433" s="173"/>
      <c r="O433" s="173"/>
      <c r="P433" s="173"/>
      <c r="Q433" s="173"/>
      <c r="R433" s="173"/>
      <c r="S433" s="173"/>
      <c r="T433" s="174"/>
      <c r="AT433" s="168" t="s">
        <v>206</v>
      </c>
      <c r="AU433" s="168" t="s">
        <v>87</v>
      </c>
      <c r="AV433" s="13" t="s">
        <v>87</v>
      </c>
      <c r="AW433" s="13" t="s">
        <v>32</v>
      </c>
      <c r="AX433" s="13" t="s">
        <v>77</v>
      </c>
      <c r="AY433" s="168" t="s">
        <v>121</v>
      </c>
    </row>
    <row r="434" spans="1:65" s="13" customFormat="1" ht="11.25">
      <c r="B434" s="167"/>
      <c r="D434" s="158" t="s">
        <v>206</v>
      </c>
      <c r="E434" s="168" t="s">
        <v>1</v>
      </c>
      <c r="F434" s="169" t="s">
        <v>813</v>
      </c>
      <c r="H434" s="170">
        <v>15</v>
      </c>
      <c r="I434" s="171"/>
      <c r="L434" s="167"/>
      <c r="M434" s="172"/>
      <c r="N434" s="173"/>
      <c r="O434" s="173"/>
      <c r="P434" s="173"/>
      <c r="Q434" s="173"/>
      <c r="R434" s="173"/>
      <c r="S434" s="173"/>
      <c r="T434" s="174"/>
      <c r="AT434" s="168" t="s">
        <v>206</v>
      </c>
      <c r="AU434" s="168" t="s">
        <v>87</v>
      </c>
      <c r="AV434" s="13" t="s">
        <v>87</v>
      </c>
      <c r="AW434" s="13" t="s">
        <v>32</v>
      </c>
      <c r="AX434" s="13" t="s">
        <v>77</v>
      </c>
      <c r="AY434" s="168" t="s">
        <v>121</v>
      </c>
    </row>
    <row r="435" spans="1:65" s="14" customFormat="1" ht="11.25">
      <c r="B435" s="185"/>
      <c r="D435" s="158" t="s">
        <v>206</v>
      </c>
      <c r="E435" s="186" t="s">
        <v>1</v>
      </c>
      <c r="F435" s="187" t="s">
        <v>289</v>
      </c>
      <c r="H435" s="188">
        <v>68.5</v>
      </c>
      <c r="I435" s="189"/>
      <c r="L435" s="185"/>
      <c r="M435" s="190"/>
      <c r="N435" s="191"/>
      <c r="O435" s="191"/>
      <c r="P435" s="191"/>
      <c r="Q435" s="191"/>
      <c r="R435" s="191"/>
      <c r="S435" s="191"/>
      <c r="T435" s="192"/>
      <c r="AT435" s="186" t="s">
        <v>206</v>
      </c>
      <c r="AU435" s="186" t="s">
        <v>87</v>
      </c>
      <c r="AV435" s="14" t="s">
        <v>140</v>
      </c>
      <c r="AW435" s="14" t="s">
        <v>32</v>
      </c>
      <c r="AX435" s="14" t="s">
        <v>85</v>
      </c>
      <c r="AY435" s="186" t="s">
        <v>121</v>
      </c>
    </row>
    <row r="436" spans="1:65" s="2" customFormat="1" ht="24.2" customHeight="1">
      <c r="A436" s="33"/>
      <c r="B436" s="144"/>
      <c r="C436" s="145" t="s">
        <v>814</v>
      </c>
      <c r="D436" s="145" t="s">
        <v>124</v>
      </c>
      <c r="E436" s="146" t="s">
        <v>815</v>
      </c>
      <c r="F436" s="147" t="s">
        <v>816</v>
      </c>
      <c r="G436" s="148" t="s">
        <v>235</v>
      </c>
      <c r="H436" s="149">
        <v>7.5650000000000004</v>
      </c>
      <c r="I436" s="150"/>
      <c r="J436" s="151">
        <f>ROUND(I436*H436,2)</f>
        <v>0</v>
      </c>
      <c r="K436" s="147" t="s">
        <v>128</v>
      </c>
      <c r="L436" s="34"/>
      <c r="M436" s="152" t="s">
        <v>1</v>
      </c>
      <c r="N436" s="153" t="s">
        <v>42</v>
      </c>
      <c r="O436" s="59"/>
      <c r="P436" s="154">
        <f>O436*H436</f>
        <v>0</v>
      </c>
      <c r="Q436" s="154">
        <v>0</v>
      </c>
      <c r="R436" s="154">
        <f>Q436*H436</f>
        <v>0</v>
      </c>
      <c r="S436" s="154">
        <v>0</v>
      </c>
      <c r="T436" s="155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56" t="s">
        <v>274</v>
      </c>
      <c r="AT436" s="156" t="s">
        <v>124</v>
      </c>
      <c r="AU436" s="156" t="s">
        <v>87</v>
      </c>
      <c r="AY436" s="18" t="s">
        <v>121</v>
      </c>
      <c r="BE436" s="157">
        <f>IF(N436="základní",J436,0)</f>
        <v>0</v>
      </c>
      <c r="BF436" s="157">
        <f>IF(N436="snížená",J436,0)</f>
        <v>0</v>
      </c>
      <c r="BG436" s="157">
        <f>IF(N436="zákl. přenesená",J436,0)</f>
        <v>0</v>
      </c>
      <c r="BH436" s="157">
        <f>IF(N436="sníž. přenesená",J436,0)</f>
        <v>0</v>
      </c>
      <c r="BI436" s="157">
        <f>IF(N436="nulová",J436,0)</f>
        <v>0</v>
      </c>
      <c r="BJ436" s="18" t="s">
        <v>85</v>
      </c>
      <c r="BK436" s="157">
        <f>ROUND(I436*H436,2)</f>
        <v>0</v>
      </c>
      <c r="BL436" s="18" t="s">
        <v>274</v>
      </c>
      <c r="BM436" s="156" t="s">
        <v>817</v>
      </c>
    </row>
    <row r="437" spans="1:65" s="2" customFormat="1" ht="24.2" customHeight="1">
      <c r="A437" s="33"/>
      <c r="B437" s="144"/>
      <c r="C437" s="145" t="s">
        <v>818</v>
      </c>
      <c r="D437" s="145" t="s">
        <v>124</v>
      </c>
      <c r="E437" s="146" t="s">
        <v>819</v>
      </c>
      <c r="F437" s="147" t="s">
        <v>820</v>
      </c>
      <c r="G437" s="148" t="s">
        <v>235</v>
      </c>
      <c r="H437" s="149">
        <v>7.5650000000000004</v>
      </c>
      <c r="I437" s="150"/>
      <c r="J437" s="151">
        <f>ROUND(I437*H437,2)</f>
        <v>0</v>
      </c>
      <c r="K437" s="147" t="s">
        <v>128</v>
      </c>
      <c r="L437" s="34"/>
      <c r="M437" s="152" t="s">
        <v>1</v>
      </c>
      <c r="N437" s="153" t="s">
        <v>42</v>
      </c>
      <c r="O437" s="59"/>
      <c r="P437" s="154">
        <f>O437*H437</f>
        <v>0</v>
      </c>
      <c r="Q437" s="154">
        <v>0</v>
      </c>
      <c r="R437" s="154">
        <f>Q437*H437</f>
        <v>0</v>
      </c>
      <c r="S437" s="154">
        <v>0</v>
      </c>
      <c r="T437" s="155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56" t="s">
        <v>274</v>
      </c>
      <c r="AT437" s="156" t="s">
        <v>124</v>
      </c>
      <c r="AU437" s="156" t="s">
        <v>87</v>
      </c>
      <c r="AY437" s="18" t="s">
        <v>121</v>
      </c>
      <c r="BE437" s="157">
        <f>IF(N437="základní",J437,0)</f>
        <v>0</v>
      </c>
      <c r="BF437" s="157">
        <f>IF(N437="snížená",J437,0)</f>
        <v>0</v>
      </c>
      <c r="BG437" s="157">
        <f>IF(N437="zákl. přenesená",J437,0)</f>
        <v>0</v>
      </c>
      <c r="BH437" s="157">
        <f>IF(N437="sníž. přenesená",J437,0)</f>
        <v>0</v>
      </c>
      <c r="BI437" s="157">
        <f>IF(N437="nulová",J437,0)</f>
        <v>0</v>
      </c>
      <c r="BJ437" s="18" t="s">
        <v>85</v>
      </c>
      <c r="BK437" s="157">
        <f>ROUND(I437*H437,2)</f>
        <v>0</v>
      </c>
      <c r="BL437" s="18" t="s">
        <v>274</v>
      </c>
      <c r="BM437" s="156" t="s">
        <v>821</v>
      </c>
    </row>
    <row r="438" spans="1:65" s="12" customFormat="1" ht="22.9" customHeight="1">
      <c r="B438" s="131"/>
      <c r="D438" s="132" t="s">
        <v>76</v>
      </c>
      <c r="E438" s="142" t="s">
        <v>822</v>
      </c>
      <c r="F438" s="142" t="s">
        <v>823</v>
      </c>
      <c r="I438" s="134"/>
      <c r="J438" s="143">
        <f>BK438</f>
        <v>0</v>
      </c>
      <c r="L438" s="131"/>
      <c r="M438" s="136"/>
      <c r="N438" s="137"/>
      <c r="O438" s="137"/>
      <c r="P438" s="138">
        <f>SUM(P439:P444)</f>
        <v>0</v>
      </c>
      <c r="Q438" s="137"/>
      <c r="R438" s="138">
        <f>SUM(R439:R444)</f>
        <v>1.2E-2</v>
      </c>
      <c r="S438" s="137"/>
      <c r="T438" s="139">
        <f>SUM(T439:T444)</f>
        <v>2.7180000000000003E-2</v>
      </c>
      <c r="AR438" s="132" t="s">
        <v>87</v>
      </c>
      <c r="AT438" s="140" t="s">
        <v>76</v>
      </c>
      <c r="AU438" s="140" t="s">
        <v>85</v>
      </c>
      <c r="AY438" s="132" t="s">
        <v>121</v>
      </c>
      <c r="BK438" s="141">
        <f>SUM(BK439:BK444)</f>
        <v>0</v>
      </c>
    </row>
    <row r="439" spans="1:65" s="2" customFormat="1" ht="16.5" customHeight="1">
      <c r="A439" s="33"/>
      <c r="B439" s="144"/>
      <c r="C439" s="145" t="s">
        <v>824</v>
      </c>
      <c r="D439" s="145" t="s">
        <v>124</v>
      </c>
      <c r="E439" s="146" t="s">
        <v>825</v>
      </c>
      <c r="F439" s="147" t="s">
        <v>826</v>
      </c>
      <c r="G439" s="148" t="s">
        <v>204</v>
      </c>
      <c r="H439" s="149">
        <v>3</v>
      </c>
      <c r="I439" s="150"/>
      <c r="J439" s="151">
        <f>ROUND(I439*H439,2)</f>
        <v>0</v>
      </c>
      <c r="K439" s="147" t="s">
        <v>128</v>
      </c>
      <c r="L439" s="34"/>
      <c r="M439" s="152" t="s">
        <v>1</v>
      </c>
      <c r="N439" s="153" t="s">
        <v>42</v>
      </c>
      <c r="O439" s="59"/>
      <c r="P439" s="154">
        <f>O439*H439</f>
        <v>0</v>
      </c>
      <c r="Q439" s="154">
        <v>0</v>
      </c>
      <c r="R439" s="154">
        <f>Q439*H439</f>
        <v>0</v>
      </c>
      <c r="S439" s="154">
        <v>9.0600000000000003E-3</v>
      </c>
      <c r="T439" s="155">
        <f>S439*H439</f>
        <v>2.7180000000000003E-2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6" t="s">
        <v>274</v>
      </c>
      <c r="AT439" s="156" t="s">
        <v>124</v>
      </c>
      <c r="AU439" s="156" t="s">
        <v>87</v>
      </c>
      <c r="AY439" s="18" t="s">
        <v>121</v>
      </c>
      <c r="BE439" s="157">
        <f>IF(N439="základní",J439,0)</f>
        <v>0</v>
      </c>
      <c r="BF439" s="157">
        <f>IF(N439="snížená",J439,0)</f>
        <v>0</v>
      </c>
      <c r="BG439" s="157">
        <f>IF(N439="zákl. přenesená",J439,0)</f>
        <v>0</v>
      </c>
      <c r="BH439" s="157">
        <f>IF(N439="sníž. přenesená",J439,0)</f>
        <v>0</v>
      </c>
      <c r="BI439" s="157">
        <f>IF(N439="nulová",J439,0)</f>
        <v>0</v>
      </c>
      <c r="BJ439" s="18" t="s">
        <v>85</v>
      </c>
      <c r="BK439" s="157">
        <f>ROUND(I439*H439,2)</f>
        <v>0</v>
      </c>
      <c r="BL439" s="18" t="s">
        <v>274</v>
      </c>
      <c r="BM439" s="156" t="s">
        <v>827</v>
      </c>
    </row>
    <row r="440" spans="1:65" s="2" customFormat="1" ht="24.2" customHeight="1">
      <c r="A440" s="33"/>
      <c r="B440" s="144"/>
      <c r="C440" s="145" t="s">
        <v>828</v>
      </c>
      <c r="D440" s="145" t="s">
        <v>124</v>
      </c>
      <c r="E440" s="146" t="s">
        <v>829</v>
      </c>
      <c r="F440" s="147" t="s">
        <v>830</v>
      </c>
      <c r="G440" s="148" t="s">
        <v>204</v>
      </c>
      <c r="H440" s="149">
        <v>1</v>
      </c>
      <c r="I440" s="150"/>
      <c r="J440" s="151">
        <f>ROUND(I440*H440,2)</f>
        <v>0</v>
      </c>
      <c r="K440" s="147" t="s">
        <v>128</v>
      </c>
      <c r="L440" s="34"/>
      <c r="M440" s="152" t="s">
        <v>1</v>
      </c>
      <c r="N440" s="153" t="s">
        <v>42</v>
      </c>
      <c r="O440" s="59"/>
      <c r="P440" s="154">
        <f>O440*H440</f>
        <v>0</v>
      </c>
      <c r="Q440" s="154">
        <v>1.2E-2</v>
      </c>
      <c r="R440" s="154">
        <f>Q440*H440</f>
        <v>1.2E-2</v>
      </c>
      <c r="S440" s="154">
        <v>0</v>
      </c>
      <c r="T440" s="155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56" t="s">
        <v>274</v>
      </c>
      <c r="AT440" s="156" t="s">
        <v>124</v>
      </c>
      <c r="AU440" s="156" t="s">
        <v>87</v>
      </c>
      <c r="AY440" s="18" t="s">
        <v>121</v>
      </c>
      <c r="BE440" s="157">
        <f>IF(N440="základní",J440,0)</f>
        <v>0</v>
      </c>
      <c r="BF440" s="157">
        <f>IF(N440="snížená",J440,0)</f>
        <v>0</v>
      </c>
      <c r="BG440" s="157">
        <f>IF(N440="zákl. přenesená",J440,0)</f>
        <v>0</v>
      </c>
      <c r="BH440" s="157">
        <f>IF(N440="sníž. přenesená",J440,0)</f>
        <v>0</v>
      </c>
      <c r="BI440" s="157">
        <f>IF(N440="nulová",J440,0)</f>
        <v>0</v>
      </c>
      <c r="BJ440" s="18" t="s">
        <v>85</v>
      </c>
      <c r="BK440" s="157">
        <f>ROUND(I440*H440,2)</f>
        <v>0</v>
      </c>
      <c r="BL440" s="18" t="s">
        <v>274</v>
      </c>
      <c r="BM440" s="156" t="s">
        <v>831</v>
      </c>
    </row>
    <row r="441" spans="1:65" s="2" customFormat="1" ht="19.5">
      <c r="A441" s="33"/>
      <c r="B441" s="34"/>
      <c r="C441" s="33"/>
      <c r="D441" s="158" t="s">
        <v>134</v>
      </c>
      <c r="E441" s="33"/>
      <c r="F441" s="159" t="s">
        <v>832</v>
      </c>
      <c r="G441" s="33"/>
      <c r="H441" s="33"/>
      <c r="I441" s="160"/>
      <c r="J441" s="33"/>
      <c r="K441" s="33"/>
      <c r="L441" s="34"/>
      <c r="M441" s="161"/>
      <c r="N441" s="162"/>
      <c r="O441" s="59"/>
      <c r="P441" s="59"/>
      <c r="Q441" s="59"/>
      <c r="R441" s="59"/>
      <c r="S441" s="59"/>
      <c r="T441" s="60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8" t="s">
        <v>134</v>
      </c>
      <c r="AU441" s="18" t="s">
        <v>87</v>
      </c>
    </row>
    <row r="442" spans="1:65" s="13" customFormat="1" ht="11.25">
      <c r="B442" s="167"/>
      <c r="D442" s="158" t="s">
        <v>206</v>
      </c>
      <c r="E442" s="168" t="s">
        <v>1</v>
      </c>
      <c r="F442" s="169" t="s">
        <v>833</v>
      </c>
      <c r="H442" s="170">
        <v>1</v>
      </c>
      <c r="I442" s="171"/>
      <c r="L442" s="167"/>
      <c r="M442" s="172"/>
      <c r="N442" s="173"/>
      <c r="O442" s="173"/>
      <c r="P442" s="173"/>
      <c r="Q442" s="173"/>
      <c r="R442" s="173"/>
      <c r="S442" s="173"/>
      <c r="T442" s="174"/>
      <c r="AT442" s="168" t="s">
        <v>206</v>
      </c>
      <c r="AU442" s="168" t="s">
        <v>87</v>
      </c>
      <c r="AV442" s="13" t="s">
        <v>87</v>
      </c>
      <c r="AW442" s="13" t="s">
        <v>32</v>
      </c>
      <c r="AX442" s="13" t="s">
        <v>85</v>
      </c>
      <c r="AY442" s="168" t="s">
        <v>121</v>
      </c>
    </row>
    <row r="443" spans="1:65" s="2" customFormat="1" ht="24.2" customHeight="1">
      <c r="A443" s="33"/>
      <c r="B443" s="144"/>
      <c r="C443" s="145" t="s">
        <v>834</v>
      </c>
      <c r="D443" s="145" t="s">
        <v>124</v>
      </c>
      <c r="E443" s="146" t="s">
        <v>835</v>
      </c>
      <c r="F443" s="147" t="s">
        <v>836</v>
      </c>
      <c r="G443" s="148" t="s">
        <v>235</v>
      </c>
      <c r="H443" s="149">
        <v>1.2E-2</v>
      </c>
      <c r="I443" s="150"/>
      <c r="J443" s="151">
        <f>ROUND(I443*H443,2)</f>
        <v>0</v>
      </c>
      <c r="K443" s="147" t="s">
        <v>128</v>
      </c>
      <c r="L443" s="34"/>
      <c r="M443" s="152" t="s">
        <v>1</v>
      </c>
      <c r="N443" s="153" t="s">
        <v>42</v>
      </c>
      <c r="O443" s="59"/>
      <c r="P443" s="154">
        <f>O443*H443</f>
        <v>0</v>
      </c>
      <c r="Q443" s="154">
        <v>0</v>
      </c>
      <c r="R443" s="154">
        <f>Q443*H443</f>
        <v>0</v>
      </c>
      <c r="S443" s="154">
        <v>0</v>
      </c>
      <c r="T443" s="155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56" t="s">
        <v>274</v>
      </c>
      <c r="AT443" s="156" t="s">
        <v>124</v>
      </c>
      <c r="AU443" s="156" t="s">
        <v>87</v>
      </c>
      <c r="AY443" s="18" t="s">
        <v>121</v>
      </c>
      <c r="BE443" s="157">
        <f>IF(N443="základní",J443,0)</f>
        <v>0</v>
      </c>
      <c r="BF443" s="157">
        <f>IF(N443="snížená",J443,0)</f>
        <v>0</v>
      </c>
      <c r="BG443" s="157">
        <f>IF(N443="zákl. přenesená",J443,0)</f>
        <v>0</v>
      </c>
      <c r="BH443" s="157">
        <f>IF(N443="sníž. přenesená",J443,0)</f>
        <v>0</v>
      </c>
      <c r="BI443" s="157">
        <f>IF(N443="nulová",J443,0)</f>
        <v>0</v>
      </c>
      <c r="BJ443" s="18" t="s">
        <v>85</v>
      </c>
      <c r="BK443" s="157">
        <f>ROUND(I443*H443,2)</f>
        <v>0</v>
      </c>
      <c r="BL443" s="18" t="s">
        <v>274</v>
      </c>
      <c r="BM443" s="156" t="s">
        <v>837</v>
      </c>
    </row>
    <row r="444" spans="1:65" s="2" customFormat="1" ht="24.2" customHeight="1">
      <c r="A444" s="33"/>
      <c r="B444" s="144"/>
      <c r="C444" s="145" t="s">
        <v>838</v>
      </c>
      <c r="D444" s="145" t="s">
        <v>124</v>
      </c>
      <c r="E444" s="146" t="s">
        <v>839</v>
      </c>
      <c r="F444" s="147" t="s">
        <v>840</v>
      </c>
      <c r="G444" s="148" t="s">
        <v>235</v>
      </c>
      <c r="H444" s="149">
        <v>1.2E-2</v>
      </c>
      <c r="I444" s="150"/>
      <c r="J444" s="151">
        <f>ROUND(I444*H444,2)</f>
        <v>0</v>
      </c>
      <c r="K444" s="147" t="s">
        <v>128</v>
      </c>
      <c r="L444" s="34"/>
      <c r="M444" s="152" t="s">
        <v>1</v>
      </c>
      <c r="N444" s="153" t="s">
        <v>42</v>
      </c>
      <c r="O444" s="59"/>
      <c r="P444" s="154">
        <f>O444*H444</f>
        <v>0</v>
      </c>
      <c r="Q444" s="154">
        <v>0</v>
      </c>
      <c r="R444" s="154">
        <f>Q444*H444</f>
        <v>0</v>
      </c>
      <c r="S444" s="154">
        <v>0</v>
      </c>
      <c r="T444" s="155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56" t="s">
        <v>274</v>
      </c>
      <c r="AT444" s="156" t="s">
        <v>124</v>
      </c>
      <c r="AU444" s="156" t="s">
        <v>87</v>
      </c>
      <c r="AY444" s="18" t="s">
        <v>121</v>
      </c>
      <c r="BE444" s="157">
        <f>IF(N444="základní",J444,0)</f>
        <v>0</v>
      </c>
      <c r="BF444" s="157">
        <f>IF(N444="snížená",J444,0)</f>
        <v>0</v>
      </c>
      <c r="BG444" s="157">
        <f>IF(N444="zákl. přenesená",J444,0)</f>
        <v>0</v>
      </c>
      <c r="BH444" s="157">
        <f>IF(N444="sníž. přenesená",J444,0)</f>
        <v>0</v>
      </c>
      <c r="BI444" s="157">
        <f>IF(N444="nulová",J444,0)</f>
        <v>0</v>
      </c>
      <c r="BJ444" s="18" t="s">
        <v>85</v>
      </c>
      <c r="BK444" s="157">
        <f>ROUND(I444*H444,2)</f>
        <v>0</v>
      </c>
      <c r="BL444" s="18" t="s">
        <v>274</v>
      </c>
      <c r="BM444" s="156" t="s">
        <v>841</v>
      </c>
    </row>
    <row r="445" spans="1:65" s="12" customFormat="1" ht="22.9" customHeight="1">
      <c r="B445" s="131"/>
      <c r="D445" s="132" t="s">
        <v>76</v>
      </c>
      <c r="E445" s="142" t="s">
        <v>842</v>
      </c>
      <c r="F445" s="142" t="s">
        <v>843</v>
      </c>
      <c r="I445" s="134"/>
      <c r="J445" s="143">
        <f>BK445</f>
        <v>0</v>
      </c>
      <c r="L445" s="131"/>
      <c r="M445" s="136"/>
      <c r="N445" s="137"/>
      <c r="O445" s="137"/>
      <c r="P445" s="138">
        <f>SUM(P446:P459)</f>
        <v>0</v>
      </c>
      <c r="Q445" s="137"/>
      <c r="R445" s="138">
        <f>SUM(R446:R459)</f>
        <v>0.53293000000000001</v>
      </c>
      <c r="S445" s="137"/>
      <c r="T445" s="139">
        <f>SUM(T446:T459)</f>
        <v>0.97566120000000001</v>
      </c>
      <c r="AR445" s="132" t="s">
        <v>87</v>
      </c>
      <c r="AT445" s="140" t="s">
        <v>76</v>
      </c>
      <c r="AU445" s="140" t="s">
        <v>85</v>
      </c>
      <c r="AY445" s="132" t="s">
        <v>121</v>
      </c>
      <c r="BK445" s="141">
        <f>SUM(BK446:BK459)</f>
        <v>0</v>
      </c>
    </row>
    <row r="446" spans="1:65" s="2" customFormat="1" ht="24.2" customHeight="1">
      <c r="A446" s="33"/>
      <c r="B446" s="144"/>
      <c r="C446" s="145" t="s">
        <v>844</v>
      </c>
      <c r="D446" s="145" t="s">
        <v>124</v>
      </c>
      <c r="E446" s="146" t="s">
        <v>845</v>
      </c>
      <c r="F446" s="147" t="s">
        <v>846</v>
      </c>
      <c r="G446" s="148" t="s">
        <v>223</v>
      </c>
      <c r="H446" s="149">
        <v>54.54</v>
      </c>
      <c r="I446" s="150"/>
      <c r="J446" s="151">
        <f>ROUND(I446*H446,2)</f>
        <v>0</v>
      </c>
      <c r="K446" s="147" t="s">
        <v>128</v>
      </c>
      <c r="L446" s="34"/>
      <c r="M446" s="152" t="s">
        <v>1</v>
      </c>
      <c r="N446" s="153" t="s">
        <v>42</v>
      </c>
      <c r="O446" s="59"/>
      <c r="P446" s="154">
        <f>O446*H446</f>
        <v>0</v>
      </c>
      <c r="Q446" s="154">
        <v>0</v>
      </c>
      <c r="R446" s="154">
        <f>Q446*H446</f>
        <v>0</v>
      </c>
      <c r="S446" s="154">
        <v>1.7780000000000001E-2</v>
      </c>
      <c r="T446" s="155">
        <f>S446*H446</f>
        <v>0.96972120000000006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56" t="s">
        <v>274</v>
      </c>
      <c r="AT446" s="156" t="s">
        <v>124</v>
      </c>
      <c r="AU446" s="156" t="s">
        <v>87</v>
      </c>
      <c r="AY446" s="18" t="s">
        <v>121</v>
      </c>
      <c r="BE446" s="157">
        <f>IF(N446="základní",J446,0)</f>
        <v>0</v>
      </c>
      <c r="BF446" s="157">
        <f>IF(N446="snížená",J446,0)</f>
        <v>0</v>
      </c>
      <c r="BG446" s="157">
        <f>IF(N446="zákl. přenesená",J446,0)</f>
        <v>0</v>
      </c>
      <c r="BH446" s="157">
        <f>IF(N446="sníž. přenesená",J446,0)</f>
        <v>0</v>
      </c>
      <c r="BI446" s="157">
        <f>IF(N446="nulová",J446,0)</f>
        <v>0</v>
      </c>
      <c r="BJ446" s="18" t="s">
        <v>85</v>
      </c>
      <c r="BK446" s="157">
        <f>ROUND(I446*H446,2)</f>
        <v>0</v>
      </c>
      <c r="BL446" s="18" t="s">
        <v>274</v>
      </c>
      <c r="BM446" s="156" t="s">
        <v>847</v>
      </c>
    </row>
    <row r="447" spans="1:65" s="13" customFormat="1" ht="11.25">
      <c r="B447" s="167"/>
      <c r="D447" s="158" t="s">
        <v>206</v>
      </c>
      <c r="E447" s="168" t="s">
        <v>1</v>
      </c>
      <c r="F447" s="169" t="s">
        <v>627</v>
      </c>
      <c r="H447" s="170">
        <v>54.54</v>
      </c>
      <c r="I447" s="171"/>
      <c r="L447" s="167"/>
      <c r="M447" s="172"/>
      <c r="N447" s="173"/>
      <c r="O447" s="173"/>
      <c r="P447" s="173"/>
      <c r="Q447" s="173"/>
      <c r="R447" s="173"/>
      <c r="S447" s="173"/>
      <c r="T447" s="174"/>
      <c r="AT447" s="168" t="s">
        <v>206</v>
      </c>
      <c r="AU447" s="168" t="s">
        <v>87</v>
      </c>
      <c r="AV447" s="13" t="s">
        <v>87</v>
      </c>
      <c r="AW447" s="13" t="s">
        <v>32</v>
      </c>
      <c r="AX447" s="13" t="s">
        <v>85</v>
      </c>
      <c r="AY447" s="168" t="s">
        <v>121</v>
      </c>
    </row>
    <row r="448" spans="1:65" s="2" customFormat="1" ht="24.2" customHeight="1">
      <c r="A448" s="33"/>
      <c r="B448" s="144"/>
      <c r="C448" s="145" t="s">
        <v>848</v>
      </c>
      <c r="D448" s="145" t="s">
        <v>124</v>
      </c>
      <c r="E448" s="146" t="s">
        <v>849</v>
      </c>
      <c r="F448" s="147" t="s">
        <v>850</v>
      </c>
      <c r="G448" s="148" t="s">
        <v>223</v>
      </c>
      <c r="H448" s="149">
        <v>54.54</v>
      </c>
      <c r="I448" s="150"/>
      <c r="J448" s="151">
        <f>ROUND(I448*H448,2)</f>
        <v>0</v>
      </c>
      <c r="K448" s="147" t="s">
        <v>128</v>
      </c>
      <c r="L448" s="34"/>
      <c r="M448" s="152" t="s">
        <v>1</v>
      </c>
      <c r="N448" s="153" t="s">
        <v>42</v>
      </c>
      <c r="O448" s="59"/>
      <c r="P448" s="154">
        <f>O448*H448</f>
        <v>0</v>
      </c>
      <c r="Q448" s="154">
        <v>0</v>
      </c>
      <c r="R448" s="154">
        <f>Q448*H448</f>
        <v>0</v>
      </c>
      <c r="S448" s="154">
        <v>0</v>
      </c>
      <c r="T448" s="155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6" t="s">
        <v>274</v>
      </c>
      <c r="AT448" s="156" t="s">
        <v>124</v>
      </c>
      <c r="AU448" s="156" t="s">
        <v>87</v>
      </c>
      <c r="AY448" s="18" t="s">
        <v>121</v>
      </c>
      <c r="BE448" s="157">
        <f>IF(N448="základní",J448,0)</f>
        <v>0</v>
      </c>
      <c r="BF448" s="157">
        <f>IF(N448="snížená",J448,0)</f>
        <v>0</v>
      </c>
      <c r="BG448" s="157">
        <f>IF(N448="zákl. přenesená",J448,0)</f>
        <v>0</v>
      </c>
      <c r="BH448" s="157">
        <f>IF(N448="sníž. přenesená",J448,0)</f>
        <v>0</v>
      </c>
      <c r="BI448" s="157">
        <f>IF(N448="nulová",J448,0)</f>
        <v>0</v>
      </c>
      <c r="BJ448" s="18" t="s">
        <v>85</v>
      </c>
      <c r="BK448" s="157">
        <f>ROUND(I448*H448,2)</f>
        <v>0</v>
      </c>
      <c r="BL448" s="18" t="s">
        <v>274</v>
      </c>
      <c r="BM448" s="156" t="s">
        <v>851</v>
      </c>
    </row>
    <row r="449" spans="1:65" s="2" customFormat="1" ht="24.2" customHeight="1">
      <c r="A449" s="33"/>
      <c r="B449" s="144"/>
      <c r="C449" s="145" t="s">
        <v>852</v>
      </c>
      <c r="D449" s="145" t="s">
        <v>124</v>
      </c>
      <c r="E449" s="146" t="s">
        <v>853</v>
      </c>
      <c r="F449" s="147" t="s">
        <v>854</v>
      </c>
      <c r="G449" s="148" t="s">
        <v>223</v>
      </c>
      <c r="H449" s="149">
        <v>54.54</v>
      </c>
      <c r="I449" s="150"/>
      <c r="J449" s="151">
        <f>ROUND(I449*H449,2)</f>
        <v>0</v>
      </c>
      <c r="K449" s="147" t="s">
        <v>128</v>
      </c>
      <c r="L449" s="34"/>
      <c r="M449" s="152" t="s">
        <v>1</v>
      </c>
      <c r="N449" s="153" t="s">
        <v>42</v>
      </c>
      <c r="O449" s="59"/>
      <c r="P449" s="154">
        <f>O449*H449</f>
        <v>0</v>
      </c>
      <c r="Q449" s="154">
        <v>0</v>
      </c>
      <c r="R449" s="154">
        <f>Q449*H449</f>
        <v>0</v>
      </c>
      <c r="S449" s="154">
        <v>0</v>
      </c>
      <c r="T449" s="155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56" t="s">
        <v>274</v>
      </c>
      <c r="AT449" s="156" t="s">
        <v>124</v>
      </c>
      <c r="AU449" s="156" t="s">
        <v>87</v>
      </c>
      <c r="AY449" s="18" t="s">
        <v>121</v>
      </c>
      <c r="BE449" s="157">
        <f>IF(N449="základní",J449,0)</f>
        <v>0</v>
      </c>
      <c r="BF449" s="157">
        <f>IF(N449="snížená",J449,0)</f>
        <v>0</v>
      </c>
      <c r="BG449" s="157">
        <f>IF(N449="zákl. přenesená",J449,0)</f>
        <v>0</v>
      </c>
      <c r="BH449" s="157">
        <f>IF(N449="sníž. přenesená",J449,0)</f>
        <v>0</v>
      </c>
      <c r="BI449" s="157">
        <f>IF(N449="nulová",J449,0)</f>
        <v>0</v>
      </c>
      <c r="BJ449" s="18" t="s">
        <v>85</v>
      </c>
      <c r="BK449" s="157">
        <f>ROUND(I449*H449,2)</f>
        <v>0</v>
      </c>
      <c r="BL449" s="18" t="s">
        <v>274</v>
      </c>
      <c r="BM449" s="156" t="s">
        <v>855</v>
      </c>
    </row>
    <row r="450" spans="1:65" s="2" customFormat="1" ht="24.2" customHeight="1">
      <c r="A450" s="33"/>
      <c r="B450" s="144"/>
      <c r="C450" s="145" t="s">
        <v>856</v>
      </c>
      <c r="D450" s="145" t="s">
        <v>124</v>
      </c>
      <c r="E450" s="146" t="s">
        <v>857</v>
      </c>
      <c r="F450" s="147" t="s">
        <v>858</v>
      </c>
      <c r="G450" s="148" t="s">
        <v>223</v>
      </c>
      <c r="H450" s="149">
        <v>5</v>
      </c>
      <c r="I450" s="150"/>
      <c r="J450" s="151">
        <f>ROUND(I450*H450,2)</f>
        <v>0</v>
      </c>
      <c r="K450" s="147" t="s">
        <v>128</v>
      </c>
      <c r="L450" s="34"/>
      <c r="M450" s="152" t="s">
        <v>1</v>
      </c>
      <c r="N450" s="153" t="s">
        <v>42</v>
      </c>
      <c r="O450" s="59"/>
      <c r="P450" s="154">
        <f>O450*H450</f>
        <v>0</v>
      </c>
      <c r="Q450" s="154">
        <v>1.78E-2</v>
      </c>
      <c r="R450" s="154">
        <f>Q450*H450</f>
        <v>8.8999999999999996E-2</v>
      </c>
      <c r="S450" s="154">
        <v>0</v>
      </c>
      <c r="T450" s="155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56" t="s">
        <v>274</v>
      </c>
      <c r="AT450" s="156" t="s">
        <v>124</v>
      </c>
      <c r="AU450" s="156" t="s">
        <v>87</v>
      </c>
      <c r="AY450" s="18" t="s">
        <v>121</v>
      </c>
      <c r="BE450" s="157">
        <f>IF(N450="základní",J450,0)</f>
        <v>0</v>
      </c>
      <c r="BF450" s="157">
        <f>IF(N450="snížená",J450,0)</f>
        <v>0</v>
      </c>
      <c r="BG450" s="157">
        <f>IF(N450="zákl. přenesená",J450,0)</f>
        <v>0</v>
      </c>
      <c r="BH450" s="157">
        <f>IF(N450="sníž. přenesená",J450,0)</f>
        <v>0</v>
      </c>
      <c r="BI450" s="157">
        <f>IF(N450="nulová",J450,0)</f>
        <v>0</v>
      </c>
      <c r="BJ450" s="18" t="s">
        <v>85</v>
      </c>
      <c r="BK450" s="157">
        <f>ROUND(I450*H450,2)</f>
        <v>0</v>
      </c>
      <c r="BL450" s="18" t="s">
        <v>274</v>
      </c>
      <c r="BM450" s="156" t="s">
        <v>859</v>
      </c>
    </row>
    <row r="451" spans="1:65" s="2" customFormat="1" ht="19.5">
      <c r="A451" s="33"/>
      <c r="B451" s="34"/>
      <c r="C451" s="33"/>
      <c r="D451" s="158" t="s">
        <v>134</v>
      </c>
      <c r="E451" s="33"/>
      <c r="F451" s="159" t="s">
        <v>860</v>
      </c>
      <c r="G451" s="33"/>
      <c r="H451" s="33"/>
      <c r="I451" s="160"/>
      <c r="J451" s="33"/>
      <c r="K451" s="33"/>
      <c r="L451" s="34"/>
      <c r="M451" s="161"/>
      <c r="N451" s="162"/>
      <c r="O451" s="59"/>
      <c r="P451" s="59"/>
      <c r="Q451" s="59"/>
      <c r="R451" s="59"/>
      <c r="S451" s="59"/>
      <c r="T451" s="60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8" t="s">
        <v>134</v>
      </c>
      <c r="AU451" s="18" t="s">
        <v>87</v>
      </c>
    </row>
    <row r="452" spans="1:65" s="13" customFormat="1" ht="11.25">
      <c r="B452" s="167"/>
      <c r="D452" s="158" t="s">
        <v>206</v>
      </c>
      <c r="E452" s="168" t="s">
        <v>1</v>
      </c>
      <c r="F452" s="169" t="s">
        <v>861</v>
      </c>
      <c r="H452" s="170">
        <v>5</v>
      </c>
      <c r="I452" s="171"/>
      <c r="L452" s="167"/>
      <c r="M452" s="172"/>
      <c r="N452" s="173"/>
      <c r="O452" s="173"/>
      <c r="P452" s="173"/>
      <c r="Q452" s="173"/>
      <c r="R452" s="173"/>
      <c r="S452" s="173"/>
      <c r="T452" s="174"/>
      <c r="AT452" s="168" t="s">
        <v>206</v>
      </c>
      <c r="AU452" s="168" t="s">
        <v>87</v>
      </c>
      <c r="AV452" s="13" t="s">
        <v>87</v>
      </c>
      <c r="AW452" s="13" t="s">
        <v>32</v>
      </c>
      <c r="AX452" s="13" t="s">
        <v>85</v>
      </c>
      <c r="AY452" s="168" t="s">
        <v>121</v>
      </c>
    </row>
    <row r="453" spans="1:65" s="2" customFormat="1" ht="24.2" customHeight="1">
      <c r="A453" s="33"/>
      <c r="B453" s="144"/>
      <c r="C453" s="145" t="s">
        <v>862</v>
      </c>
      <c r="D453" s="145" t="s">
        <v>124</v>
      </c>
      <c r="E453" s="146" t="s">
        <v>863</v>
      </c>
      <c r="F453" s="147" t="s">
        <v>864</v>
      </c>
      <c r="G453" s="148" t="s">
        <v>223</v>
      </c>
      <c r="H453" s="149">
        <v>5</v>
      </c>
      <c r="I453" s="150"/>
      <c r="J453" s="151">
        <f>ROUND(I453*H453,2)</f>
        <v>0</v>
      </c>
      <c r="K453" s="147" t="s">
        <v>128</v>
      </c>
      <c r="L453" s="34"/>
      <c r="M453" s="152" t="s">
        <v>1</v>
      </c>
      <c r="N453" s="153" t="s">
        <v>42</v>
      </c>
      <c r="O453" s="59"/>
      <c r="P453" s="154">
        <f>O453*H453</f>
        <v>0</v>
      </c>
      <c r="Q453" s="154">
        <v>0</v>
      </c>
      <c r="R453" s="154">
        <f>Q453*H453</f>
        <v>0</v>
      </c>
      <c r="S453" s="154">
        <v>0</v>
      </c>
      <c r="T453" s="155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56" t="s">
        <v>274</v>
      </c>
      <c r="AT453" s="156" t="s">
        <v>124</v>
      </c>
      <c r="AU453" s="156" t="s">
        <v>87</v>
      </c>
      <c r="AY453" s="18" t="s">
        <v>121</v>
      </c>
      <c r="BE453" s="157">
        <f>IF(N453="základní",J453,0)</f>
        <v>0</v>
      </c>
      <c r="BF453" s="157">
        <f>IF(N453="snížená",J453,0)</f>
        <v>0</v>
      </c>
      <c r="BG453" s="157">
        <f>IF(N453="zákl. přenesená",J453,0)</f>
        <v>0</v>
      </c>
      <c r="BH453" s="157">
        <f>IF(N453="sníž. přenesená",J453,0)</f>
        <v>0</v>
      </c>
      <c r="BI453" s="157">
        <f>IF(N453="nulová",J453,0)</f>
        <v>0</v>
      </c>
      <c r="BJ453" s="18" t="s">
        <v>85</v>
      </c>
      <c r="BK453" s="157">
        <f>ROUND(I453*H453,2)</f>
        <v>0</v>
      </c>
      <c r="BL453" s="18" t="s">
        <v>274</v>
      </c>
      <c r="BM453" s="156" t="s">
        <v>865</v>
      </c>
    </row>
    <row r="454" spans="1:65" s="2" customFormat="1" ht="37.9" customHeight="1">
      <c r="A454" s="33"/>
      <c r="B454" s="144"/>
      <c r="C454" s="145" t="s">
        <v>866</v>
      </c>
      <c r="D454" s="145" t="s">
        <v>124</v>
      </c>
      <c r="E454" s="146" t="s">
        <v>867</v>
      </c>
      <c r="F454" s="147" t="s">
        <v>868</v>
      </c>
      <c r="G454" s="148" t="s">
        <v>204</v>
      </c>
      <c r="H454" s="149">
        <v>22</v>
      </c>
      <c r="I454" s="150"/>
      <c r="J454" s="151">
        <f>ROUND(I454*H454,2)</f>
        <v>0</v>
      </c>
      <c r="K454" s="147" t="s">
        <v>1</v>
      </c>
      <c r="L454" s="34"/>
      <c r="M454" s="152" t="s">
        <v>1</v>
      </c>
      <c r="N454" s="153" t="s">
        <v>42</v>
      </c>
      <c r="O454" s="59"/>
      <c r="P454" s="154">
        <f>O454*H454</f>
        <v>0</v>
      </c>
      <c r="Q454" s="154">
        <v>1.7999999999999999E-2</v>
      </c>
      <c r="R454" s="154">
        <f>Q454*H454</f>
        <v>0.39599999999999996</v>
      </c>
      <c r="S454" s="154">
        <v>2.7E-4</v>
      </c>
      <c r="T454" s="155">
        <f>S454*H454</f>
        <v>5.94E-3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6" t="s">
        <v>274</v>
      </c>
      <c r="AT454" s="156" t="s">
        <v>124</v>
      </c>
      <c r="AU454" s="156" t="s">
        <v>87</v>
      </c>
      <c r="AY454" s="18" t="s">
        <v>121</v>
      </c>
      <c r="BE454" s="157">
        <f>IF(N454="základní",J454,0)</f>
        <v>0</v>
      </c>
      <c r="BF454" s="157">
        <f>IF(N454="snížená",J454,0)</f>
        <v>0</v>
      </c>
      <c r="BG454" s="157">
        <f>IF(N454="zákl. přenesená",J454,0)</f>
        <v>0</v>
      </c>
      <c r="BH454" s="157">
        <f>IF(N454="sníž. přenesená",J454,0)</f>
        <v>0</v>
      </c>
      <c r="BI454" s="157">
        <f>IF(N454="nulová",J454,0)</f>
        <v>0</v>
      </c>
      <c r="BJ454" s="18" t="s">
        <v>85</v>
      </c>
      <c r="BK454" s="157">
        <f>ROUND(I454*H454,2)</f>
        <v>0</v>
      </c>
      <c r="BL454" s="18" t="s">
        <v>274</v>
      </c>
      <c r="BM454" s="156" t="s">
        <v>869</v>
      </c>
    </row>
    <row r="455" spans="1:65" s="13" customFormat="1" ht="11.25">
      <c r="B455" s="167"/>
      <c r="D455" s="158" t="s">
        <v>206</v>
      </c>
      <c r="E455" s="168" t="s">
        <v>1</v>
      </c>
      <c r="F455" s="169" t="s">
        <v>870</v>
      </c>
      <c r="H455" s="170">
        <v>22</v>
      </c>
      <c r="I455" s="171"/>
      <c r="L455" s="167"/>
      <c r="M455" s="172"/>
      <c r="N455" s="173"/>
      <c r="O455" s="173"/>
      <c r="P455" s="173"/>
      <c r="Q455" s="173"/>
      <c r="R455" s="173"/>
      <c r="S455" s="173"/>
      <c r="T455" s="174"/>
      <c r="AT455" s="168" t="s">
        <v>206</v>
      </c>
      <c r="AU455" s="168" t="s">
        <v>87</v>
      </c>
      <c r="AV455" s="13" t="s">
        <v>87</v>
      </c>
      <c r="AW455" s="13" t="s">
        <v>32</v>
      </c>
      <c r="AX455" s="13" t="s">
        <v>85</v>
      </c>
      <c r="AY455" s="168" t="s">
        <v>121</v>
      </c>
    </row>
    <row r="456" spans="1:65" s="2" customFormat="1" ht="24.2" customHeight="1">
      <c r="A456" s="33"/>
      <c r="B456" s="144"/>
      <c r="C456" s="145" t="s">
        <v>871</v>
      </c>
      <c r="D456" s="145" t="s">
        <v>124</v>
      </c>
      <c r="E456" s="146" t="s">
        <v>872</v>
      </c>
      <c r="F456" s="147" t="s">
        <v>873</v>
      </c>
      <c r="G456" s="148" t="s">
        <v>429</v>
      </c>
      <c r="H456" s="149">
        <v>3</v>
      </c>
      <c r="I456" s="150"/>
      <c r="J456" s="151">
        <f>ROUND(I456*H456,2)</f>
        <v>0</v>
      </c>
      <c r="K456" s="147" t="s">
        <v>128</v>
      </c>
      <c r="L456" s="34"/>
      <c r="M456" s="152" t="s">
        <v>1</v>
      </c>
      <c r="N456" s="153" t="s">
        <v>42</v>
      </c>
      <c r="O456" s="59"/>
      <c r="P456" s="154">
        <f>O456*H456</f>
        <v>0</v>
      </c>
      <c r="Q456" s="154">
        <v>5.7099999999999998E-3</v>
      </c>
      <c r="R456" s="154">
        <f>Q456*H456</f>
        <v>1.7129999999999999E-2</v>
      </c>
      <c r="S456" s="154">
        <v>0</v>
      </c>
      <c r="T456" s="155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56" t="s">
        <v>274</v>
      </c>
      <c r="AT456" s="156" t="s">
        <v>124</v>
      </c>
      <c r="AU456" s="156" t="s">
        <v>87</v>
      </c>
      <c r="AY456" s="18" t="s">
        <v>121</v>
      </c>
      <c r="BE456" s="157">
        <f>IF(N456="základní",J456,0)</f>
        <v>0</v>
      </c>
      <c r="BF456" s="157">
        <f>IF(N456="snížená",J456,0)</f>
        <v>0</v>
      </c>
      <c r="BG456" s="157">
        <f>IF(N456="zákl. přenesená",J456,0)</f>
        <v>0</v>
      </c>
      <c r="BH456" s="157">
        <f>IF(N456="sníž. přenesená",J456,0)</f>
        <v>0</v>
      </c>
      <c r="BI456" s="157">
        <f>IF(N456="nulová",J456,0)</f>
        <v>0</v>
      </c>
      <c r="BJ456" s="18" t="s">
        <v>85</v>
      </c>
      <c r="BK456" s="157">
        <f>ROUND(I456*H456,2)</f>
        <v>0</v>
      </c>
      <c r="BL456" s="18" t="s">
        <v>274</v>
      </c>
      <c r="BM456" s="156" t="s">
        <v>874</v>
      </c>
    </row>
    <row r="457" spans="1:65" s="2" customFormat="1" ht="16.5" customHeight="1">
      <c r="A457" s="33"/>
      <c r="B457" s="144"/>
      <c r="C457" s="145" t="s">
        <v>875</v>
      </c>
      <c r="D457" s="145" t="s">
        <v>124</v>
      </c>
      <c r="E457" s="146" t="s">
        <v>876</v>
      </c>
      <c r="F457" s="147" t="s">
        <v>877</v>
      </c>
      <c r="G457" s="148" t="s">
        <v>223</v>
      </c>
      <c r="H457" s="149">
        <v>220</v>
      </c>
      <c r="I457" s="150"/>
      <c r="J457" s="151">
        <f>ROUND(I457*H457,2)</f>
        <v>0</v>
      </c>
      <c r="K457" s="147" t="s">
        <v>128</v>
      </c>
      <c r="L457" s="34"/>
      <c r="M457" s="152" t="s">
        <v>1</v>
      </c>
      <c r="N457" s="153" t="s">
        <v>42</v>
      </c>
      <c r="O457" s="59"/>
      <c r="P457" s="154">
        <f>O457*H457</f>
        <v>0</v>
      </c>
      <c r="Q457" s="154">
        <v>1.3999999999999999E-4</v>
      </c>
      <c r="R457" s="154">
        <f>Q457*H457</f>
        <v>3.0799999999999998E-2</v>
      </c>
      <c r="S457" s="154">
        <v>0</v>
      </c>
      <c r="T457" s="155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56" t="s">
        <v>274</v>
      </c>
      <c r="AT457" s="156" t="s">
        <v>124</v>
      </c>
      <c r="AU457" s="156" t="s">
        <v>87</v>
      </c>
      <c r="AY457" s="18" t="s">
        <v>121</v>
      </c>
      <c r="BE457" s="157">
        <f>IF(N457="základní",J457,0)</f>
        <v>0</v>
      </c>
      <c r="BF457" s="157">
        <f>IF(N457="snížená",J457,0)</f>
        <v>0</v>
      </c>
      <c r="BG457" s="157">
        <f>IF(N457="zákl. přenesená",J457,0)</f>
        <v>0</v>
      </c>
      <c r="BH457" s="157">
        <f>IF(N457="sníž. přenesená",J457,0)</f>
        <v>0</v>
      </c>
      <c r="BI457" s="157">
        <f>IF(N457="nulová",J457,0)</f>
        <v>0</v>
      </c>
      <c r="BJ457" s="18" t="s">
        <v>85</v>
      </c>
      <c r="BK457" s="157">
        <f>ROUND(I457*H457,2)</f>
        <v>0</v>
      </c>
      <c r="BL457" s="18" t="s">
        <v>274</v>
      </c>
      <c r="BM457" s="156" t="s">
        <v>878</v>
      </c>
    </row>
    <row r="458" spans="1:65" s="2" customFormat="1" ht="24.2" customHeight="1">
      <c r="A458" s="33"/>
      <c r="B458" s="144"/>
      <c r="C458" s="145" t="s">
        <v>879</v>
      </c>
      <c r="D458" s="145" t="s">
        <v>124</v>
      </c>
      <c r="E458" s="146" t="s">
        <v>880</v>
      </c>
      <c r="F458" s="147" t="s">
        <v>881</v>
      </c>
      <c r="G458" s="148" t="s">
        <v>235</v>
      </c>
      <c r="H458" s="149">
        <v>0.53300000000000003</v>
      </c>
      <c r="I458" s="150"/>
      <c r="J458" s="151">
        <f>ROUND(I458*H458,2)</f>
        <v>0</v>
      </c>
      <c r="K458" s="147" t="s">
        <v>128</v>
      </c>
      <c r="L458" s="34"/>
      <c r="M458" s="152" t="s">
        <v>1</v>
      </c>
      <c r="N458" s="153" t="s">
        <v>42</v>
      </c>
      <c r="O458" s="59"/>
      <c r="P458" s="154">
        <f>O458*H458</f>
        <v>0</v>
      </c>
      <c r="Q458" s="154">
        <v>0</v>
      </c>
      <c r="R458" s="154">
        <f>Q458*H458</f>
        <v>0</v>
      </c>
      <c r="S458" s="154">
        <v>0</v>
      </c>
      <c r="T458" s="155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56" t="s">
        <v>274</v>
      </c>
      <c r="AT458" s="156" t="s">
        <v>124</v>
      </c>
      <c r="AU458" s="156" t="s">
        <v>87</v>
      </c>
      <c r="AY458" s="18" t="s">
        <v>121</v>
      </c>
      <c r="BE458" s="157">
        <f>IF(N458="základní",J458,0)</f>
        <v>0</v>
      </c>
      <c r="BF458" s="157">
        <f>IF(N458="snížená",J458,0)</f>
        <v>0</v>
      </c>
      <c r="BG458" s="157">
        <f>IF(N458="zákl. přenesená",J458,0)</f>
        <v>0</v>
      </c>
      <c r="BH458" s="157">
        <f>IF(N458="sníž. přenesená",J458,0)</f>
        <v>0</v>
      </c>
      <c r="BI458" s="157">
        <f>IF(N458="nulová",J458,0)</f>
        <v>0</v>
      </c>
      <c r="BJ458" s="18" t="s">
        <v>85</v>
      </c>
      <c r="BK458" s="157">
        <f>ROUND(I458*H458,2)</f>
        <v>0</v>
      </c>
      <c r="BL458" s="18" t="s">
        <v>274</v>
      </c>
      <c r="BM458" s="156" t="s">
        <v>882</v>
      </c>
    </row>
    <row r="459" spans="1:65" s="2" customFormat="1" ht="24.2" customHeight="1">
      <c r="A459" s="33"/>
      <c r="B459" s="144"/>
      <c r="C459" s="145" t="s">
        <v>883</v>
      </c>
      <c r="D459" s="145" t="s">
        <v>124</v>
      </c>
      <c r="E459" s="146" t="s">
        <v>884</v>
      </c>
      <c r="F459" s="147" t="s">
        <v>885</v>
      </c>
      <c r="G459" s="148" t="s">
        <v>235</v>
      </c>
      <c r="H459" s="149">
        <v>0.53300000000000003</v>
      </c>
      <c r="I459" s="150"/>
      <c r="J459" s="151">
        <f>ROUND(I459*H459,2)</f>
        <v>0</v>
      </c>
      <c r="K459" s="147" t="s">
        <v>128</v>
      </c>
      <c r="L459" s="34"/>
      <c r="M459" s="152" t="s">
        <v>1</v>
      </c>
      <c r="N459" s="153" t="s">
        <v>42</v>
      </c>
      <c r="O459" s="59"/>
      <c r="P459" s="154">
        <f>O459*H459</f>
        <v>0</v>
      </c>
      <c r="Q459" s="154">
        <v>0</v>
      </c>
      <c r="R459" s="154">
        <f>Q459*H459</f>
        <v>0</v>
      </c>
      <c r="S459" s="154">
        <v>0</v>
      </c>
      <c r="T459" s="155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56" t="s">
        <v>274</v>
      </c>
      <c r="AT459" s="156" t="s">
        <v>124</v>
      </c>
      <c r="AU459" s="156" t="s">
        <v>87</v>
      </c>
      <c r="AY459" s="18" t="s">
        <v>121</v>
      </c>
      <c r="BE459" s="157">
        <f>IF(N459="základní",J459,0)</f>
        <v>0</v>
      </c>
      <c r="BF459" s="157">
        <f>IF(N459="snížená",J459,0)</f>
        <v>0</v>
      </c>
      <c r="BG459" s="157">
        <f>IF(N459="zákl. přenesená",J459,0)</f>
        <v>0</v>
      </c>
      <c r="BH459" s="157">
        <f>IF(N459="sníž. přenesená",J459,0)</f>
        <v>0</v>
      </c>
      <c r="BI459" s="157">
        <f>IF(N459="nulová",J459,0)</f>
        <v>0</v>
      </c>
      <c r="BJ459" s="18" t="s">
        <v>85</v>
      </c>
      <c r="BK459" s="157">
        <f>ROUND(I459*H459,2)</f>
        <v>0</v>
      </c>
      <c r="BL459" s="18" t="s">
        <v>274</v>
      </c>
      <c r="BM459" s="156" t="s">
        <v>886</v>
      </c>
    </row>
    <row r="460" spans="1:65" s="12" customFormat="1" ht="22.9" customHeight="1">
      <c r="B460" s="131"/>
      <c r="D460" s="132" t="s">
        <v>76</v>
      </c>
      <c r="E460" s="142" t="s">
        <v>887</v>
      </c>
      <c r="F460" s="142" t="s">
        <v>888</v>
      </c>
      <c r="I460" s="134"/>
      <c r="J460" s="143">
        <f>BK460</f>
        <v>0</v>
      </c>
      <c r="L460" s="131"/>
      <c r="M460" s="136"/>
      <c r="N460" s="137"/>
      <c r="O460" s="137"/>
      <c r="P460" s="138">
        <f>SUM(P461:P500)</f>
        <v>0</v>
      </c>
      <c r="Q460" s="137"/>
      <c r="R460" s="138">
        <f>SUM(R461:R500)</f>
        <v>1.15632</v>
      </c>
      <c r="S460" s="137"/>
      <c r="T460" s="139">
        <f>SUM(T461:T500)</f>
        <v>0</v>
      </c>
      <c r="AR460" s="132" t="s">
        <v>87</v>
      </c>
      <c r="AT460" s="140" t="s">
        <v>76</v>
      </c>
      <c r="AU460" s="140" t="s">
        <v>85</v>
      </c>
      <c r="AY460" s="132" t="s">
        <v>121</v>
      </c>
      <c r="BK460" s="141">
        <f>SUM(BK461:BK500)</f>
        <v>0</v>
      </c>
    </row>
    <row r="461" spans="1:65" s="2" customFormat="1" ht="16.5" customHeight="1">
      <c r="A461" s="33"/>
      <c r="B461" s="144"/>
      <c r="C461" s="145" t="s">
        <v>889</v>
      </c>
      <c r="D461" s="145" t="s">
        <v>124</v>
      </c>
      <c r="E461" s="146" t="s">
        <v>890</v>
      </c>
      <c r="F461" s="147" t="s">
        <v>891</v>
      </c>
      <c r="G461" s="148" t="s">
        <v>429</v>
      </c>
      <c r="H461" s="149">
        <v>25</v>
      </c>
      <c r="I461" s="150"/>
      <c r="J461" s="151">
        <f>ROUND(I461*H461,2)</f>
        <v>0</v>
      </c>
      <c r="K461" s="147" t="s">
        <v>128</v>
      </c>
      <c r="L461" s="34"/>
      <c r="M461" s="152" t="s">
        <v>1</v>
      </c>
      <c r="N461" s="153" t="s">
        <v>42</v>
      </c>
      <c r="O461" s="59"/>
      <c r="P461" s="154">
        <f>O461*H461</f>
        <v>0</v>
      </c>
      <c r="Q461" s="154">
        <v>0</v>
      </c>
      <c r="R461" s="154">
        <f>Q461*H461</f>
        <v>0</v>
      </c>
      <c r="S461" s="154">
        <v>0</v>
      </c>
      <c r="T461" s="155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56" t="s">
        <v>274</v>
      </c>
      <c r="AT461" s="156" t="s">
        <v>124</v>
      </c>
      <c r="AU461" s="156" t="s">
        <v>87</v>
      </c>
      <c r="AY461" s="18" t="s">
        <v>121</v>
      </c>
      <c r="BE461" s="157">
        <f>IF(N461="základní",J461,0)</f>
        <v>0</v>
      </c>
      <c r="BF461" s="157">
        <f>IF(N461="snížená",J461,0)</f>
        <v>0</v>
      </c>
      <c r="BG461" s="157">
        <f>IF(N461="zákl. přenesená",J461,0)</f>
        <v>0</v>
      </c>
      <c r="BH461" s="157">
        <f>IF(N461="sníž. přenesená",J461,0)</f>
        <v>0</v>
      </c>
      <c r="BI461" s="157">
        <f>IF(N461="nulová",J461,0)</f>
        <v>0</v>
      </c>
      <c r="BJ461" s="18" t="s">
        <v>85</v>
      </c>
      <c r="BK461" s="157">
        <f>ROUND(I461*H461,2)</f>
        <v>0</v>
      </c>
      <c r="BL461" s="18" t="s">
        <v>274</v>
      </c>
      <c r="BM461" s="156" t="s">
        <v>892</v>
      </c>
    </row>
    <row r="462" spans="1:65" s="2" customFormat="1" ht="16.5" customHeight="1">
      <c r="A462" s="33"/>
      <c r="B462" s="144"/>
      <c r="C462" s="175" t="s">
        <v>893</v>
      </c>
      <c r="D462" s="175" t="s">
        <v>275</v>
      </c>
      <c r="E462" s="176" t="s">
        <v>894</v>
      </c>
      <c r="F462" s="177" t="s">
        <v>895</v>
      </c>
      <c r="G462" s="178" t="s">
        <v>214</v>
      </c>
      <c r="H462" s="179">
        <v>0.248</v>
      </c>
      <c r="I462" s="180"/>
      <c r="J462" s="181">
        <f>ROUND(I462*H462,2)</f>
        <v>0</v>
      </c>
      <c r="K462" s="177" t="s">
        <v>1</v>
      </c>
      <c r="L462" s="182"/>
      <c r="M462" s="183" t="s">
        <v>1</v>
      </c>
      <c r="N462" s="184" t="s">
        <v>42</v>
      </c>
      <c r="O462" s="59"/>
      <c r="P462" s="154">
        <f>O462*H462</f>
        <v>0</v>
      </c>
      <c r="Q462" s="154">
        <v>0.75</v>
      </c>
      <c r="R462" s="154">
        <f>Q462*H462</f>
        <v>0.186</v>
      </c>
      <c r="S462" s="154">
        <v>0</v>
      </c>
      <c r="T462" s="155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6" t="s">
        <v>358</v>
      </c>
      <c r="AT462" s="156" t="s">
        <v>275</v>
      </c>
      <c r="AU462" s="156" t="s">
        <v>87</v>
      </c>
      <c r="AY462" s="18" t="s">
        <v>121</v>
      </c>
      <c r="BE462" s="157">
        <f>IF(N462="základní",J462,0)</f>
        <v>0</v>
      </c>
      <c r="BF462" s="157">
        <f>IF(N462="snížená",J462,0)</f>
        <v>0</v>
      </c>
      <c r="BG462" s="157">
        <f>IF(N462="zákl. přenesená",J462,0)</f>
        <v>0</v>
      </c>
      <c r="BH462" s="157">
        <f>IF(N462="sníž. přenesená",J462,0)</f>
        <v>0</v>
      </c>
      <c r="BI462" s="157">
        <f>IF(N462="nulová",J462,0)</f>
        <v>0</v>
      </c>
      <c r="BJ462" s="18" t="s">
        <v>85</v>
      </c>
      <c r="BK462" s="157">
        <f>ROUND(I462*H462,2)</f>
        <v>0</v>
      </c>
      <c r="BL462" s="18" t="s">
        <v>274</v>
      </c>
      <c r="BM462" s="156" t="s">
        <v>896</v>
      </c>
    </row>
    <row r="463" spans="1:65" s="2" customFormat="1" ht="19.5">
      <c r="A463" s="33"/>
      <c r="B463" s="34"/>
      <c r="C463" s="33"/>
      <c r="D463" s="158" t="s">
        <v>134</v>
      </c>
      <c r="E463" s="33"/>
      <c r="F463" s="159" t="s">
        <v>897</v>
      </c>
      <c r="G463" s="33"/>
      <c r="H463" s="33"/>
      <c r="I463" s="160"/>
      <c r="J463" s="33"/>
      <c r="K463" s="33"/>
      <c r="L463" s="34"/>
      <c r="M463" s="161"/>
      <c r="N463" s="162"/>
      <c r="O463" s="59"/>
      <c r="P463" s="59"/>
      <c r="Q463" s="59"/>
      <c r="R463" s="59"/>
      <c r="S463" s="59"/>
      <c r="T463" s="60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8" t="s">
        <v>134</v>
      </c>
      <c r="AU463" s="18" t="s">
        <v>87</v>
      </c>
    </row>
    <row r="464" spans="1:65" s="13" customFormat="1" ht="11.25">
      <c r="B464" s="167"/>
      <c r="D464" s="158" t="s">
        <v>206</v>
      </c>
      <c r="E464" s="168" t="s">
        <v>1</v>
      </c>
      <c r="F464" s="169" t="s">
        <v>898</v>
      </c>
      <c r="H464" s="170">
        <v>0.248</v>
      </c>
      <c r="I464" s="171"/>
      <c r="L464" s="167"/>
      <c r="M464" s="172"/>
      <c r="N464" s="173"/>
      <c r="O464" s="173"/>
      <c r="P464" s="173"/>
      <c r="Q464" s="173"/>
      <c r="R464" s="173"/>
      <c r="S464" s="173"/>
      <c r="T464" s="174"/>
      <c r="AT464" s="168" t="s">
        <v>206</v>
      </c>
      <c r="AU464" s="168" t="s">
        <v>87</v>
      </c>
      <c r="AV464" s="13" t="s">
        <v>87</v>
      </c>
      <c r="AW464" s="13" t="s">
        <v>32</v>
      </c>
      <c r="AX464" s="13" t="s">
        <v>85</v>
      </c>
      <c r="AY464" s="168" t="s">
        <v>121</v>
      </c>
    </row>
    <row r="465" spans="1:65" s="2" customFormat="1" ht="76.349999999999994" customHeight="1">
      <c r="A465" s="33"/>
      <c r="B465" s="144"/>
      <c r="C465" s="145" t="s">
        <v>899</v>
      </c>
      <c r="D465" s="145" t="s">
        <v>124</v>
      </c>
      <c r="E465" s="146" t="s">
        <v>900</v>
      </c>
      <c r="F465" s="147" t="s">
        <v>901</v>
      </c>
      <c r="G465" s="148" t="s">
        <v>204</v>
      </c>
      <c r="H465" s="149">
        <v>1</v>
      </c>
      <c r="I465" s="150"/>
      <c r="J465" s="151">
        <f>ROUND(I465*H465,2)</f>
        <v>0</v>
      </c>
      <c r="K465" s="147" t="s">
        <v>1</v>
      </c>
      <c r="L465" s="34"/>
      <c r="M465" s="152" t="s">
        <v>1</v>
      </c>
      <c r="N465" s="153" t="s">
        <v>42</v>
      </c>
      <c r="O465" s="59"/>
      <c r="P465" s="154">
        <f>O465*H465</f>
        <v>0</v>
      </c>
      <c r="Q465" s="154">
        <v>0</v>
      </c>
      <c r="R465" s="154">
        <f>Q465*H465</f>
        <v>0</v>
      </c>
      <c r="S465" s="154">
        <v>0</v>
      </c>
      <c r="T465" s="155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56" t="s">
        <v>274</v>
      </c>
      <c r="AT465" s="156" t="s">
        <v>124</v>
      </c>
      <c r="AU465" s="156" t="s">
        <v>87</v>
      </c>
      <c r="AY465" s="18" t="s">
        <v>121</v>
      </c>
      <c r="BE465" s="157">
        <f>IF(N465="základní",J465,0)</f>
        <v>0</v>
      </c>
      <c r="BF465" s="157">
        <f>IF(N465="snížená",J465,0)</f>
        <v>0</v>
      </c>
      <c r="BG465" s="157">
        <f>IF(N465="zákl. přenesená",J465,0)</f>
        <v>0</v>
      </c>
      <c r="BH465" s="157">
        <f>IF(N465="sníž. přenesená",J465,0)</f>
        <v>0</v>
      </c>
      <c r="BI465" s="157">
        <f>IF(N465="nulová",J465,0)</f>
        <v>0</v>
      </c>
      <c r="BJ465" s="18" t="s">
        <v>85</v>
      </c>
      <c r="BK465" s="157">
        <f>ROUND(I465*H465,2)</f>
        <v>0</v>
      </c>
      <c r="BL465" s="18" t="s">
        <v>274</v>
      </c>
      <c r="BM465" s="156" t="s">
        <v>902</v>
      </c>
    </row>
    <row r="466" spans="1:65" s="2" customFormat="1" ht="24.2" customHeight="1">
      <c r="A466" s="33"/>
      <c r="B466" s="144"/>
      <c r="C466" s="145" t="s">
        <v>903</v>
      </c>
      <c r="D466" s="145" t="s">
        <v>124</v>
      </c>
      <c r="E466" s="146" t="s">
        <v>904</v>
      </c>
      <c r="F466" s="147" t="s">
        <v>905</v>
      </c>
      <c r="G466" s="148" t="s">
        <v>204</v>
      </c>
      <c r="H466" s="149">
        <v>1</v>
      </c>
      <c r="I466" s="150"/>
      <c r="J466" s="151">
        <f>ROUND(I466*H466,2)</f>
        <v>0</v>
      </c>
      <c r="K466" s="147" t="s">
        <v>128</v>
      </c>
      <c r="L466" s="34"/>
      <c r="M466" s="152" t="s">
        <v>1</v>
      </c>
      <c r="N466" s="153" t="s">
        <v>42</v>
      </c>
      <c r="O466" s="59"/>
      <c r="P466" s="154">
        <f>O466*H466</f>
        <v>0</v>
      </c>
      <c r="Q466" s="154">
        <v>0</v>
      </c>
      <c r="R466" s="154">
        <f>Q466*H466</f>
        <v>0</v>
      </c>
      <c r="S466" s="154">
        <v>0</v>
      </c>
      <c r="T466" s="155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6" t="s">
        <v>274</v>
      </c>
      <c r="AT466" s="156" t="s">
        <v>124</v>
      </c>
      <c r="AU466" s="156" t="s">
        <v>87</v>
      </c>
      <c r="AY466" s="18" t="s">
        <v>121</v>
      </c>
      <c r="BE466" s="157">
        <f>IF(N466="základní",J466,0)</f>
        <v>0</v>
      </c>
      <c r="BF466" s="157">
        <f>IF(N466="snížená",J466,0)</f>
        <v>0</v>
      </c>
      <c r="BG466" s="157">
        <f>IF(N466="zákl. přenesená",J466,0)</f>
        <v>0</v>
      </c>
      <c r="BH466" s="157">
        <f>IF(N466="sníž. přenesená",J466,0)</f>
        <v>0</v>
      </c>
      <c r="BI466" s="157">
        <f>IF(N466="nulová",J466,0)</f>
        <v>0</v>
      </c>
      <c r="BJ466" s="18" t="s">
        <v>85</v>
      </c>
      <c r="BK466" s="157">
        <f>ROUND(I466*H466,2)</f>
        <v>0</v>
      </c>
      <c r="BL466" s="18" t="s">
        <v>274</v>
      </c>
      <c r="BM466" s="156" t="s">
        <v>906</v>
      </c>
    </row>
    <row r="467" spans="1:65" s="13" customFormat="1" ht="11.25">
      <c r="B467" s="167"/>
      <c r="D467" s="158" t="s">
        <v>206</v>
      </c>
      <c r="E467" s="168" t="s">
        <v>1</v>
      </c>
      <c r="F467" s="169" t="s">
        <v>907</v>
      </c>
      <c r="H467" s="170">
        <v>1</v>
      </c>
      <c r="I467" s="171"/>
      <c r="L467" s="167"/>
      <c r="M467" s="172"/>
      <c r="N467" s="173"/>
      <c r="O467" s="173"/>
      <c r="P467" s="173"/>
      <c r="Q467" s="173"/>
      <c r="R467" s="173"/>
      <c r="S467" s="173"/>
      <c r="T467" s="174"/>
      <c r="AT467" s="168" t="s">
        <v>206</v>
      </c>
      <c r="AU467" s="168" t="s">
        <v>87</v>
      </c>
      <c r="AV467" s="13" t="s">
        <v>87</v>
      </c>
      <c r="AW467" s="13" t="s">
        <v>32</v>
      </c>
      <c r="AX467" s="13" t="s">
        <v>77</v>
      </c>
      <c r="AY467" s="168" t="s">
        <v>121</v>
      </c>
    </row>
    <row r="468" spans="1:65" s="14" customFormat="1" ht="11.25">
      <c r="B468" s="185"/>
      <c r="D468" s="158" t="s">
        <v>206</v>
      </c>
      <c r="E468" s="186" t="s">
        <v>1</v>
      </c>
      <c r="F468" s="187" t="s">
        <v>289</v>
      </c>
      <c r="H468" s="188">
        <v>1</v>
      </c>
      <c r="I468" s="189"/>
      <c r="L468" s="185"/>
      <c r="M468" s="190"/>
      <c r="N468" s="191"/>
      <c r="O468" s="191"/>
      <c r="P468" s="191"/>
      <c r="Q468" s="191"/>
      <c r="R468" s="191"/>
      <c r="S468" s="191"/>
      <c r="T468" s="192"/>
      <c r="AT468" s="186" t="s">
        <v>206</v>
      </c>
      <c r="AU468" s="186" t="s">
        <v>87</v>
      </c>
      <c r="AV468" s="14" t="s">
        <v>140</v>
      </c>
      <c r="AW468" s="14" t="s">
        <v>32</v>
      </c>
      <c r="AX468" s="14" t="s">
        <v>85</v>
      </c>
      <c r="AY468" s="186" t="s">
        <v>121</v>
      </c>
    </row>
    <row r="469" spans="1:65" s="2" customFormat="1" ht="37.9" customHeight="1">
      <c r="A469" s="33"/>
      <c r="B469" s="144"/>
      <c r="C469" s="175" t="s">
        <v>908</v>
      </c>
      <c r="D469" s="175" t="s">
        <v>275</v>
      </c>
      <c r="E469" s="176" t="s">
        <v>909</v>
      </c>
      <c r="F469" s="177" t="s">
        <v>910</v>
      </c>
      <c r="G469" s="178" t="s">
        <v>204</v>
      </c>
      <c r="H469" s="179">
        <v>1</v>
      </c>
      <c r="I469" s="180"/>
      <c r="J469" s="181">
        <f>ROUND(I469*H469,2)</f>
        <v>0</v>
      </c>
      <c r="K469" s="177" t="s">
        <v>1</v>
      </c>
      <c r="L469" s="182"/>
      <c r="M469" s="183" t="s">
        <v>1</v>
      </c>
      <c r="N469" s="184" t="s">
        <v>42</v>
      </c>
      <c r="O469" s="59"/>
      <c r="P469" s="154">
        <f>O469*H469</f>
        <v>0</v>
      </c>
      <c r="Q469" s="154">
        <v>0.02</v>
      </c>
      <c r="R469" s="154">
        <f>Q469*H469</f>
        <v>0.02</v>
      </c>
      <c r="S469" s="154">
        <v>0</v>
      </c>
      <c r="T469" s="155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6" t="s">
        <v>358</v>
      </c>
      <c r="AT469" s="156" t="s">
        <v>275</v>
      </c>
      <c r="AU469" s="156" t="s">
        <v>87</v>
      </c>
      <c r="AY469" s="18" t="s">
        <v>121</v>
      </c>
      <c r="BE469" s="157">
        <f>IF(N469="základní",J469,0)</f>
        <v>0</v>
      </c>
      <c r="BF469" s="157">
        <f>IF(N469="snížená",J469,0)</f>
        <v>0</v>
      </c>
      <c r="BG469" s="157">
        <f>IF(N469="zákl. přenesená",J469,0)</f>
        <v>0</v>
      </c>
      <c r="BH469" s="157">
        <f>IF(N469="sníž. přenesená",J469,0)</f>
        <v>0</v>
      </c>
      <c r="BI469" s="157">
        <f>IF(N469="nulová",J469,0)</f>
        <v>0</v>
      </c>
      <c r="BJ469" s="18" t="s">
        <v>85</v>
      </c>
      <c r="BK469" s="157">
        <f>ROUND(I469*H469,2)</f>
        <v>0</v>
      </c>
      <c r="BL469" s="18" t="s">
        <v>274</v>
      </c>
      <c r="BM469" s="156" t="s">
        <v>911</v>
      </c>
    </row>
    <row r="470" spans="1:65" s="2" customFormat="1" ht="24.2" customHeight="1">
      <c r="A470" s="33"/>
      <c r="B470" s="144"/>
      <c r="C470" s="145" t="s">
        <v>912</v>
      </c>
      <c r="D470" s="145" t="s">
        <v>124</v>
      </c>
      <c r="E470" s="146" t="s">
        <v>913</v>
      </c>
      <c r="F470" s="147" t="s">
        <v>914</v>
      </c>
      <c r="G470" s="148" t="s">
        <v>204</v>
      </c>
      <c r="H470" s="149">
        <v>2</v>
      </c>
      <c r="I470" s="150"/>
      <c r="J470" s="151">
        <f>ROUND(I470*H470,2)</f>
        <v>0</v>
      </c>
      <c r="K470" s="147" t="s">
        <v>128</v>
      </c>
      <c r="L470" s="34"/>
      <c r="M470" s="152" t="s">
        <v>1</v>
      </c>
      <c r="N470" s="153" t="s">
        <v>42</v>
      </c>
      <c r="O470" s="59"/>
      <c r="P470" s="154">
        <f>O470*H470</f>
        <v>0</v>
      </c>
      <c r="Q470" s="154">
        <v>0</v>
      </c>
      <c r="R470" s="154">
        <f>Q470*H470</f>
        <v>0</v>
      </c>
      <c r="S470" s="154">
        <v>0</v>
      </c>
      <c r="T470" s="155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56" t="s">
        <v>274</v>
      </c>
      <c r="AT470" s="156" t="s">
        <v>124</v>
      </c>
      <c r="AU470" s="156" t="s">
        <v>87</v>
      </c>
      <c r="AY470" s="18" t="s">
        <v>121</v>
      </c>
      <c r="BE470" s="157">
        <f>IF(N470="základní",J470,0)</f>
        <v>0</v>
      </c>
      <c r="BF470" s="157">
        <f>IF(N470="snížená",J470,0)</f>
        <v>0</v>
      </c>
      <c r="BG470" s="157">
        <f>IF(N470="zákl. přenesená",J470,0)</f>
        <v>0</v>
      </c>
      <c r="BH470" s="157">
        <f>IF(N470="sníž. přenesená",J470,0)</f>
        <v>0</v>
      </c>
      <c r="BI470" s="157">
        <f>IF(N470="nulová",J470,0)</f>
        <v>0</v>
      </c>
      <c r="BJ470" s="18" t="s">
        <v>85</v>
      </c>
      <c r="BK470" s="157">
        <f>ROUND(I470*H470,2)</f>
        <v>0</v>
      </c>
      <c r="BL470" s="18" t="s">
        <v>274</v>
      </c>
      <c r="BM470" s="156" t="s">
        <v>915</v>
      </c>
    </row>
    <row r="471" spans="1:65" s="13" customFormat="1" ht="11.25">
      <c r="B471" s="167"/>
      <c r="D471" s="158" t="s">
        <v>206</v>
      </c>
      <c r="E471" s="168" t="s">
        <v>1</v>
      </c>
      <c r="F471" s="169" t="s">
        <v>916</v>
      </c>
      <c r="H471" s="170">
        <v>2</v>
      </c>
      <c r="I471" s="171"/>
      <c r="L471" s="167"/>
      <c r="M471" s="172"/>
      <c r="N471" s="173"/>
      <c r="O471" s="173"/>
      <c r="P471" s="173"/>
      <c r="Q471" s="173"/>
      <c r="R471" s="173"/>
      <c r="S471" s="173"/>
      <c r="T471" s="174"/>
      <c r="AT471" s="168" t="s">
        <v>206</v>
      </c>
      <c r="AU471" s="168" t="s">
        <v>87</v>
      </c>
      <c r="AV471" s="13" t="s">
        <v>87</v>
      </c>
      <c r="AW471" s="13" t="s">
        <v>32</v>
      </c>
      <c r="AX471" s="13" t="s">
        <v>77</v>
      </c>
      <c r="AY471" s="168" t="s">
        <v>121</v>
      </c>
    </row>
    <row r="472" spans="1:65" s="14" customFormat="1" ht="11.25">
      <c r="B472" s="185"/>
      <c r="D472" s="158" t="s">
        <v>206</v>
      </c>
      <c r="E472" s="186" t="s">
        <v>1</v>
      </c>
      <c r="F472" s="187" t="s">
        <v>289</v>
      </c>
      <c r="H472" s="188">
        <v>2</v>
      </c>
      <c r="I472" s="189"/>
      <c r="L472" s="185"/>
      <c r="M472" s="190"/>
      <c r="N472" s="191"/>
      <c r="O472" s="191"/>
      <c r="P472" s="191"/>
      <c r="Q472" s="191"/>
      <c r="R472" s="191"/>
      <c r="S472" s="191"/>
      <c r="T472" s="192"/>
      <c r="AT472" s="186" t="s">
        <v>206</v>
      </c>
      <c r="AU472" s="186" t="s">
        <v>87</v>
      </c>
      <c r="AV472" s="14" t="s">
        <v>140</v>
      </c>
      <c r="AW472" s="14" t="s">
        <v>32</v>
      </c>
      <c r="AX472" s="14" t="s">
        <v>85</v>
      </c>
      <c r="AY472" s="186" t="s">
        <v>121</v>
      </c>
    </row>
    <row r="473" spans="1:65" s="2" customFormat="1" ht="37.9" customHeight="1">
      <c r="A473" s="33"/>
      <c r="B473" s="144"/>
      <c r="C473" s="175" t="s">
        <v>917</v>
      </c>
      <c r="D473" s="175" t="s">
        <v>275</v>
      </c>
      <c r="E473" s="176" t="s">
        <v>918</v>
      </c>
      <c r="F473" s="177" t="s">
        <v>919</v>
      </c>
      <c r="G473" s="178" t="s">
        <v>204</v>
      </c>
      <c r="H473" s="179">
        <v>2</v>
      </c>
      <c r="I473" s="180"/>
      <c r="J473" s="181">
        <f>ROUND(I473*H473,2)</f>
        <v>0</v>
      </c>
      <c r="K473" s="177" t="s">
        <v>1</v>
      </c>
      <c r="L473" s="182"/>
      <c r="M473" s="183" t="s">
        <v>1</v>
      </c>
      <c r="N473" s="184" t="s">
        <v>42</v>
      </c>
      <c r="O473" s="59"/>
      <c r="P473" s="154">
        <f>O473*H473</f>
        <v>0</v>
      </c>
      <c r="Q473" s="154">
        <v>0.02</v>
      </c>
      <c r="R473" s="154">
        <f>Q473*H473</f>
        <v>0.04</v>
      </c>
      <c r="S473" s="154">
        <v>0</v>
      </c>
      <c r="T473" s="155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6" t="s">
        <v>358</v>
      </c>
      <c r="AT473" s="156" t="s">
        <v>275</v>
      </c>
      <c r="AU473" s="156" t="s">
        <v>87</v>
      </c>
      <c r="AY473" s="18" t="s">
        <v>121</v>
      </c>
      <c r="BE473" s="157">
        <f>IF(N473="základní",J473,0)</f>
        <v>0</v>
      </c>
      <c r="BF473" s="157">
        <f>IF(N473="snížená",J473,0)</f>
        <v>0</v>
      </c>
      <c r="BG473" s="157">
        <f>IF(N473="zákl. přenesená",J473,0)</f>
        <v>0</v>
      </c>
      <c r="BH473" s="157">
        <f>IF(N473="sníž. přenesená",J473,0)</f>
        <v>0</v>
      </c>
      <c r="BI473" s="157">
        <f>IF(N473="nulová",J473,0)</f>
        <v>0</v>
      </c>
      <c r="BJ473" s="18" t="s">
        <v>85</v>
      </c>
      <c r="BK473" s="157">
        <f>ROUND(I473*H473,2)</f>
        <v>0</v>
      </c>
      <c r="BL473" s="18" t="s">
        <v>274</v>
      </c>
      <c r="BM473" s="156" t="s">
        <v>920</v>
      </c>
    </row>
    <row r="474" spans="1:65" s="2" customFormat="1" ht="24.2" customHeight="1">
      <c r="A474" s="33"/>
      <c r="B474" s="144"/>
      <c r="C474" s="145" t="s">
        <v>921</v>
      </c>
      <c r="D474" s="145" t="s">
        <v>124</v>
      </c>
      <c r="E474" s="146" t="s">
        <v>922</v>
      </c>
      <c r="F474" s="147" t="s">
        <v>923</v>
      </c>
      <c r="G474" s="148" t="s">
        <v>204</v>
      </c>
      <c r="H474" s="149">
        <v>2</v>
      </c>
      <c r="I474" s="150"/>
      <c r="J474" s="151">
        <f>ROUND(I474*H474,2)</f>
        <v>0</v>
      </c>
      <c r="K474" s="147" t="s">
        <v>128</v>
      </c>
      <c r="L474" s="34"/>
      <c r="M474" s="152" t="s">
        <v>1</v>
      </c>
      <c r="N474" s="153" t="s">
        <v>42</v>
      </c>
      <c r="O474" s="59"/>
      <c r="P474" s="154">
        <f>O474*H474</f>
        <v>0</v>
      </c>
      <c r="Q474" s="154">
        <v>0</v>
      </c>
      <c r="R474" s="154">
        <f>Q474*H474</f>
        <v>0</v>
      </c>
      <c r="S474" s="154">
        <v>0</v>
      </c>
      <c r="T474" s="155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56" t="s">
        <v>274</v>
      </c>
      <c r="AT474" s="156" t="s">
        <v>124</v>
      </c>
      <c r="AU474" s="156" t="s">
        <v>87</v>
      </c>
      <c r="AY474" s="18" t="s">
        <v>121</v>
      </c>
      <c r="BE474" s="157">
        <f>IF(N474="základní",J474,0)</f>
        <v>0</v>
      </c>
      <c r="BF474" s="157">
        <f>IF(N474="snížená",J474,0)</f>
        <v>0</v>
      </c>
      <c r="BG474" s="157">
        <f>IF(N474="zákl. přenesená",J474,0)</f>
        <v>0</v>
      </c>
      <c r="BH474" s="157">
        <f>IF(N474="sníž. přenesená",J474,0)</f>
        <v>0</v>
      </c>
      <c r="BI474" s="157">
        <f>IF(N474="nulová",J474,0)</f>
        <v>0</v>
      </c>
      <c r="BJ474" s="18" t="s">
        <v>85</v>
      </c>
      <c r="BK474" s="157">
        <f>ROUND(I474*H474,2)</f>
        <v>0</v>
      </c>
      <c r="BL474" s="18" t="s">
        <v>274</v>
      </c>
      <c r="BM474" s="156" t="s">
        <v>924</v>
      </c>
    </row>
    <row r="475" spans="1:65" s="13" customFormat="1" ht="11.25">
      <c r="B475" s="167"/>
      <c r="D475" s="158" t="s">
        <v>206</v>
      </c>
      <c r="E475" s="168" t="s">
        <v>1</v>
      </c>
      <c r="F475" s="169" t="s">
        <v>925</v>
      </c>
      <c r="H475" s="170">
        <v>1</v>
      </c>
      <c r="I475" s="171"/>
      <c r="L475" s="167"/>
      <c r="M475" s="172"/>
      <c r="N475" s="173"/>
      <c r="O475" s="173"/>
      <c r="P475" s="173"/>
      <c r="Q475" s="173"/>
      <c r="R475" s="173"/>
      <c r="S475" s="173"/>
      <c r="T475" s="174"/>
      <c r="AT475" s="168" t="s">
        <v>206</v>
      </c>
      <c r="AU475" s="168" t="s">
        <v>87</v>
      </c>
      <c r="AV475" s="13" t="s">
        <v>87</v>
      </c>
      <c r="AW475" s="13" t="s">
        <v>32</v>
      </c>
      <c r="AX475" s="13" t="s">
        <v>77</v>
      </c>
      <c r="AY475" s="168" t="s">
        <v>121</v>
      </c>
    </row>
    <row r="476" spans="1:65" s="13" customFormat="1" ht="11.25">
      <c r="B476" s="167"/>
      <c r="D476" s="158" t="s">
        <v>206</v>
      </c>
      <c r="E476" s="168" t="s">
        <v>1</v>
      </c>
      <c r="F476" s="169" t="s">
        <v>926</v>
      </c>
      <c r="H476" s="170">
        <v>1</v>
      </c>
      <c r="I476" s="171"/>
      <c r="L476" s="167"/>
      <c r="M476" s="172"/>
      <c r="N476" s="173"/>
      <c r="O476" s="173"/>
      <c r="P476" s="173"/>
      <c r="Q476" s="173"/>
      <c r="R476" s="173"/>
      <c r="S476" s="173"/>
      <c r="T476" s="174"/>
      <c r="AT476" s="168" t="s">
        <v>206</v>
      </c>
      <c r="AU476" s="168" t="s">
        <v>87</v>
      </c>
      <c r="AV476" s="13" t="s">
        <v>87</v>
      </c>
      <c r="AW476" s="13" t="s">
        <v>32</v>
      </c>
      <c r="AX476" s="13" t="s">
        <v>77</v>
      </c>
      <c r="AY476" s="168" t="s">
        <v>121</v>
      </c>
    </row>
    <row r="477" spans="1:65" s="14" customFormat="1" ht="11.25">
      <c r="B477" s="185"/>
      <c r="D477" s="158" t="s">
        <v>206</v>
      </c>
      <c r="E477" s="186" t="s">
        <v>1</v>
      </c>
      <c r="F477" s="187" t="s">
        <v>289</v>
      </c>
      <c r="H477" s="188">
        <v>2</v>
      </c>
      <c r="I477" s="189"/>
      <c r="L477" s="185"/>
      <c r="M477" s="190"/>
      <c r="N477" s="191"/>
      <c r="O477" s="191"/>
      <c r="P477" s="191"/>
      <c r="Q477" s="191"/>
      <c r="R477" s="191"/>
      <c r="S477" s="191"/>
      <c r="T477" s="192"/>
      <c r="AT477" s="186" t="s">
        <v>206</v>
      </c>
      <c r="AU477" s="186" t="s">
        <v>87</v>
      </c>
      <c r="AV477" s="14" t="s">
        <v>140</v>
      </c>
      <c r="AW477" s="14" t="s">
        <v>32</v>
      </c>
      <c r="AX477" s="14" t="s">
        <v>85</v>
      </c>
      <c r="AY477" s="186" t="s">
        <v>121</v>
      </c>
    </row>
    <row r="478" spans="1:65" s="2" customFormat="1" ht="37.9" customHeight="1">
      <c r="A478" s="33"/>
      <c r="B478" s="144"/>
      <c r="C478" s="175" t="s">
        <v>927</v>
      </c>
      <c r="D478" s="175" t="s">
        <v>275</v>
      </c>
      <c r="E478" s="176" t="s">
        <v>928</v>
      </c>
      <c r="F478" s="177" t="s">
        <v>929</v>
      </c>
      <c r="G478" s="178" t="s">
        <v>204</v>
      </c>
      <c r="H478" s="179">
        <v>1</v>
      </c>
      <c r="I478" s="180"/>
      <c r="J478" s="181">
        <f>ROUND(I478*H478,2)</f>
        <v>0</v>
      </c>
      <c r="K478" s="177" t="s">
        <v>1</v>
      </c>
      <c r="L478" s="182"/>
      <c r="M478" s="183" t="s">
        <v>1</v>
      </c>
      <c r="N478" s="184" t="s">
        <v>42</v>
      </c>
      <c r="O478" s="59"/>
      <c r="P478" s="154">
        <f>O478*H478</f>
        <v>0</v>
      </c>
      <c r="Q478" s="154">
        <v>0.02</v>
      </c>
      <c r="R478" s="154">
        <f>Q478*H478</f>
        <v>0.02</v>
      </c>
      <c r="S478" s="154">
        <v>0</v>
      </c>
      <c r="T478" s="155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56" t="s">
        <v>358</v>
      </c>
      <c r="AT478" s="156" t="s">
        <v>275</v>
      </c>
      <c r="AU478" s="156" t="s">
        <v>87</v>
      </c>
      <c r="AY478" s="18" t="s">
        <v>121</v>
      </c>
      <c r="BE478" s="157">
        <f>IF(N478="základní",J478,0)</f>
        <v>0</v>
      </c>
      <c r="BF478" s="157">
        <f>IF(N478="snížená",J478,0)</f>
        <v>0</v>
      </c>
      <c r="BG478" s="157">
        <f>IF(N478="zákl. přenesená",J478,0)</f>
        <v>0</v>
      </c>
      <c r="BH478" s="157">
        <f>IF(N478="sníž. přenesená",J478,0)</f>
        <v>0</v>
      </c>
      <c r="BI478" s="157">
        <f>IF(N478="nulová",J478,0)</f>
        <v>0</v>
      </c>
      <c r="BJ478" s="18" t="s">
        <v>85</v>
      </c>
      <c r="BK478" s="157">
        <f>ROUND(I478*H478,2)</f>
        <v>0</v>
      </c>
      <c r="BL478" s="18" t="s">
        <v>274</v>
      </c>
      <c r="BM478" s="156" t="s">
        <v>930</v>
      </c>
    </row>
    <row r="479" spans="1:65" s="2" customFormat="1" ht="37.9" customHeight="1">
      <c r="A479" s="33"/>
      <c r="B479" s="144"/>
      <c r="C479" s="175" t="s">
        <v>931</v>
      </c>
      <c r="D479" s="175" t="s">
        <v>275</v>
      </c>
      <c r="E479" s="176" t="s">
        <v>932</v>
      </c>
      <c r="F479" s="177" t="s">
        <v>933</v>
      </c>
      <c r="G479" s="178" t="s">
        <v>204</v>
      </c>
      <c r="H479" s="179">
        <v>1</v>
      </c>
      <c r="I479" s="180"/>
      <c r="J479" s="181">
        <f>ROUND(I479*H479,2)</f>
        <v>0</v>
      </c>
      <c r="K479" s="177" t="s">
        <v>1</v>
      </c>
      <c r="L479" s="182"/>
      <c r="M479" s="183" t="s">
        <v>1</v>
      </c>
      <c r="N479" s="184" t="s">
        <v>42</v>
      </c>
      <c r="O479" s="59"/>
      <c r="P479" s="154">
        <f>O479*H479</f>
        <v>0</v>
      </c>
      <c r="Q479" s="154">
        <v>0.02</v>
      </c>
      <c r="R479" s="154">
        <f>Q479*H479</f>
        <v>0.02</v>
      </c>
      <c r="S479" s="154">
        <v>0</v>
      </c>
      <c r="T479" s="155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56" t="s">
        <v>358</v>
      </c>
      <c r="AT479" s="156" t="s">
        <v>275</v>
      </c>
      <c r="AU479" s="156" t="s">
        <v>87</v>
      </c>
      <c r="AY479" s="18" t="s">
        <v>121</v>
      </c>
      <c r="BE479" s="157">
        <f>IF(N479="základní",J479,0)</f>
        <v>0</v>
      </c>
      <c r="BF479" s="157">
        <f>IF(N479="snížená",J479,0)</f>
        <v>0</v>
      </c>
      <c r="BG479" s="157">
        <f>IF(N479="zákl. přenesená",J479,0)</f>
        <v>0</v>
      </c>
      <c r="BH479" s="157">
        <f>IF(N479="sníž. přenesená",J479,0)</f>
        <v>0</v>
      </c>
      <c r="BI479" s="157">
        <f>IF(N479="nulová",J479,0)</f>
        <v>0</v>
      </c>
      <c r="BJ479" s="18" t="s">
        <v>85</v>
      </c>
      <c r="BK479" s="157">
        <f>ROUND(I479*H479,2)</f>
        <v>0</v>
      </c>
      <c r="BL479" s="18" t="s">
        <v>274</v>
      </c>
      <c r="BM479" s="156" t="s">
        <v>934</v>
      </c>
    </row>
    <row r="480" spans="1:65" s="2" customFormat="1" ht="24.2" customHeight="1">
      <c r="A480" s="33"/>
      <c r="B480" s="144"/>
      <c r="C480" s="145" t="s">
        <v>935</v>
      </c>
      <c r="D480" s="145" t="s">
        <v>124</v>
      </c>
      <c r="E480" s="146" t="s">
        <v>936</v>
      </c>
      <c r="F480" s="147" t="s">
        <v>937</v>
      </c>
      <c r="G480" s="148" t="s">
        <v>204</v>
      </c>
      <c r="H480" s="149">
        <v>1</v>
      </c>
      <c r="I480" s="150"/>
      <c r="J480" s="151">
        <f>ROUND(I480*H480,2)</f>
        <v>0</v>
      </c>
      <c r="K480" s="147" t="s">
        <v>128</v>
      </c>
      <c r="L480" s="34"/>
      <c r="M480" s="152" t="s">
        <v>1</v>
      </c>
      <c r="N480" s="153" t="s">
        <v>42</v>
      </c>
      <c r="O480" s="59"/>
      <c r="P480" s="154">
        <f>O480*H480</f>
        <v>0</v>
      </c>
      <c r="Q480" s="154">
        <v>0</v>
      </c>
      <c r="R480" s="154">
        <f>Q480*H480</f>
        <v>0</v>
      </c>
      <c r="S480" s="154">
        <v>0</v>
      </c>
      <c r="T480" s="155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56" t="s">
        <v>274</v>
      </c>
      <c r="AT480" s="156" t="s">
        <v>124</v>
      </c>
      <c r="AU480" s="156" t="s">
        <v>87</v>
      </c>
      <c r="AY480" s="18" t="s">
        <v>121</v>
      </c>
      <c r="BE480" s="157">
        <f>IF(N480="základní",J480,0)</f>
        <v>0</v>
      </c>
      <c r="BF480" s="157">
        <f>IF(N480="snížená",J480,0)</f>
        <v>0</v>
      </c>
      <c r="BG480" s="157">
        <f>IF(N480="zákl. přenesená",J480,0)</f>
        <v>0</v>
      </c>
      <c r="BH480" s="157">
        <f>IF(N480="sníž. přenesená",J480,0)</f>
        <v>0</v>
      </c>
      <c r="BI480" s="157">
        <f>IF(N480="nulová",J480,0)</f>
        <v>0</v>
      </c>
      <c r="BJ480" s="18" t="s">
        <v>85</v>
      </c>
      <c r="BK480" s="157">
        <f>ROUND(I480*H480,2)</f>
        <v>0</v>
      </c>
      <c r="BL480" s="18" t="s">
        <v>274</v>
      </c>
      <c r="BM480" s="156" t="s">
        <v>938</v>
      </c>
    </row>
    <row r="481" spans="1:65" s="2" customFormat="1" ht="19.5">
      <c r="A481" s="33"/>
      <c r="B481" s="34"/>
      <c r="C481" s="33"/>
      <c r="D481" s="158" t="s">
        <v>134</v>
      </c>
      <c r="E481" s="33"/>
      <c r="F481" s="159" t="s">
        <v>939</v>
      </c>
      <c r="G481" s="33"/>
      <c r="H481" s="33"/>
      <c r="I481" s="160"/>
      <c r="J481" s="33"/>
      <c r="K481" s="33"/>
      <c r="L481" s="34"/>
      <c r="M481" s="161"/>
      <c r="N481" s="162"/>
      <c r="O481" s="59"/>
      <c r="P481" s="59"/>
      <c r="Q481" s="59"/>
      <c r="R481" s="59"/>
      <c r="S481" s="59"/>
      <c r="T481" s="6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T481" s="18" t="s">
        <v>134</v>
      </c>
      <c r="AU481" s="18" t="s">
        <v>87</v>
      </c>
    </row>
    <row r="482" spans="1:65" s="2" customFormat="1" ht="16.5" customHeight="1">
      <c r="A482" s="33"/>
      <c r="B482" s="144"/>
      <c r="C482" s="145" t="s">
        <v>940</v>
      </c>
      <c r="D482" s="145" t="s">
        <v>124</v>
      </c>
      <c r="E482" s="146" t="s">
        <v>941</v>
      </c>
      <c r="F482" s="147" t="s">
        <v>942</v>
      </c>
      <c r="G482" s="148" t="s">
        <v>204</v>
      </c>
      <c r="H482" s="149">
        <v>5</v>
      </c>
      <c r="I482" s="150"/>
      <c r="J482" s="151">
        <f>ROUND(I482*H482,2)</f>
        <v>0</v>
      </c>
      <c r="K482" s="147" t="s">
        <v>1</v>
      </c>
      <c r="L482" s="34"/>
      <c r="M482" s="152" t="s">
        <v>1</v>
      </c>
      <c r="N482" s="153" t="s">
        <v>42</v>
      </c>
      <c r="O482" s="59"/>
      <c r="P482" s="154">
        <f>O482*H482</f>
        <v>0</v>
      </c>
      <c r="Q482" s="154">
        <v>0</v>
      </c>
      <c r="R482" s="154">
        <f>Q482*H482</f>
        <v>0</v>
      </c>
      <c r="S482" s="154">
        <v>0</v>
      </c>
      <c r="T482" s="155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56" t="s">
        <v>274</v>
      </c>
      <c r="AT482" s="156" t="s">
        <v>124</v>
      </c>
      <c r="AU482" s="156" t="s">
        <v>87</v>
      </c>
      <c r="AY482" s="18" t="s">
        <v>121</v>
      </c>
      <c r="BE482" s="157">
        <f>IF(N482="základní",J482,0)</f>
        <v>0</v>
      </c>
      <c r="BF482" s="157">
        <f>IF(N482="snížená",J482,0)</f>
        <v>0</v>
      </c>
      <c r="BG482" s="157">
        <f>IF(N482="zákl. přenesená",J482,0)</f>
        <v>0</v>
      </c>
      <c r="BH482" s="157">
        <f>IF(N482="sníž. přenesená",J482,0)</f>
        <v>0</v>
      </c>
      <c r="BI482" s="157">
        <f>IF(N482="nulová",J482,0)</f>
        <v>0</v>
      </c>
      <c r="BJ482" s="18" t="s">
        <v>85</v>
      </c>
      <c r="BK482" s="157">
        <f>ROUND(I482*H482,2)</f>
        <v>0</v>
      </c>
      <c r="BL482" s="18" t="s">
        <v>274</v>
      </c>
      <c r="BM482" s="156" t="s">
        <v>943</v>
      </c>
    </row>
    <row r="483" spans="1:65" s="2" customFormat="1" ht="21.75" customHeight="1">
      <c r="A483" s="33"/>
      <c r="B483" s="144"/>
      <c r="C483" s="145" t="s">
        <v>944</v>
      </c>
      <c r="D483" s="145" t="s">
        <v>124</v>
      </c>
      <c r="E483" s="146" t="s">
        <v>945</v>
      </c>
      <c r="F483" s="147" t="s">
        <v>946</v>
      </c>
      <c r="G483" s="148" t="s">
        <v>204</v>
      </c>
      <c r="H483" s="149">
        <v>5</v>
      </c>
      <c r="I483" s="150"/>
      <c r="J483" s="151">
        <f>ROUND(I483*H483,2)</f>
        <v>0</v>
      </c>
      <c r="K483" s="147" t="s">
        <v>128</v>
      </c>
      <c r="L483" s="34"/>
      <c r="M483" s="152" t="s">
        <v>1</v>
      </c>
      <c r="N483" s="153" t="s">
        <v>42</v>
      </c>
      <c r="O483" s="59"/>
      <c r="P483" s="154">
        <f>O483*H483</f>
        <v>0</v>
      </c>
      <c r="Q483" s="154">
        <v>0</v>
      </c>
      <c r="R483" s="154">
        <f>Q483*H483</f>
        <v>0</v>
      </c>
      <c r="S483" s="154">
        <v>0</v>
      </c>
      <c r="T483" s="155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56" t="s">
        <v>274</v>
      </c>
      <c r="AT483" s="156" t="s">
        <v>124</v>
      </c>
      <c r="AU483" s="156" t="s">
        <v>87</v>
      </c>
      <c r="AY483" s="18" t="s">
        <v>121</v>
      </c>
      <c r="BE483" s="157">
        <f>IF(N483="základní",J483,0)</f>
        <v>0</v>
      </c>
      <c r="BF483" s="157">
        <f>IF(N483="snížená",J483,0)</f>
        <v>0</v>
      </c>
      <c r="BG483" s="157">
        <f>IF(N483="zákl. přenesená",J483,0)</f>
        <v>0</v>
      </c>
      <c r="BH483" s="157">
        <f>IF(N483="sníž. přenesená",J483,0)</f>
        <v>0</v>
      </c>
      <c r="BI483" s="157">
        <f>IF(N483="nulová",J483,0)</f>
        <v>0</v>
      </c>
      <c r="BJ483" s="18" t="s">
        <v>85</v>
      </c>
      <c r="BK483" s="157">
        <f>ROUND(I483*H483,2)</f>
        <v>0</v>
      </c>
      <c r="BL483" s="18" t="s">
        <v>274</v>
      </c>
      <c r="BM483" s="156" t="s">
        <v>947</v>
      </c>
    </row>
    <row r="484" spans="1:65" s="2" customFormat="1" ht="21.75" customHeight="1">
      <c r="A484" s="33"/>
      <c r="B484" s="144"/>
      <c r="C484" s="145" t="s">
        <v>948</v>
      </c>
      <c r="D484" s="145" t="s">
        <v>124</v>
      </c>
      <c r="E484" s="146" t="s">
        <v>949</v>
      </c>
      <c r="F484" s="147" t="s">
        <v>950</v>
      </c>
      <c r="G484" s="148" t="s">
        <v>204</v>
      </c>
      <c r="H484" s="149">
        <v>5</v>
      </c>
      <c r="I484" s="150"/>
      <c r="J484" s="151">
        <f>ROUND(I484*H484,2)</f>
        <v>0</v>
      </c>
      <c r="K484" s="147" t="s">
        <v>128</v>
      </c>
      <c r="L484" s="34"/>
      <c r="M484" s="152" t="s">
        <v>1</v>
      </c>
      <c r="N484" s="153" t="s">
        <v>42</v>
      </c>
      <c r="O484" s="59"/>
      <c r="P484" s="154">
        <f>O484*H484</f>
        <v>0</v>
      </c>
      <c r="Q484" s="154">
        <v>2.5999999999999998E-4</v>
      </c>
      <c r="R484" s="154">
        <f>Q484*H484</f>
        <v>1.2999999999999999E-3</v>
      </c>
      <c r="S484" s="154">
        <v>0</v>
      </c>
      <c r="T484" s="155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6" t="s">
        <v>274</v>
      </c>
      <c r="AT484" s="156" t="s">
        <v>124</v>
      </c>
      <c r="AU484" s="156" t="s">
        <v>87</v>
      </c>
      <c r="AY484" s="18" t="s">
        <v>121</v>
      </c>
      <c r="BE484" s="157">
        <f>IF(N484="základní",J484,0)</f>
        <v>0</v>
      </c>
      <c r="BF484" s="157">
        <f>IF(N484="snížená",J484,0)</f>
        <v>0</v>
      </c>
      <c r="BG484" s="157">
        <f>IF(N484="zákl. přenesená",J484,0)</f>
        <v>0</v>
      </c>
      <c r="BH484" s="157">
        <f>IF(N484="sníž. přenesená",J484,0)</f>
        <v>0</v>
      </c>
      <c r="BI484" s="157">
        <f>IF(N484="nulová",J484,0)</f>
        <v>0</v>
      </c>
      <c r="BJ484" s="18" t="s">
        <v>85</v>
      </c>
      <c r="BK484" s="157">
        <f>ROUND(I484*H484,2)</f>
        <v>0</v>
      </c>
      <c r="BL484" s="18" t="s">
        <v>274</v>
      </c>
      <c r="BM484" s="156" t="s">
        <v>951</v>
      </c>
    </row>
    <row r="485" spans="1:65" s="13" customFormat="1" ht="11.25">
      <c r="B485" s="167"/>
      <c r="D485" s="158" t="s">
        <v>206</v>
      </c>
      <c r="E485" s="168" t="s">
        <v>1</v>
      </c>
      <c r="F485" s="169" t="s">
        <v>952</v>
      </c>
      <c r="H485" s="170">
        <v>5</v>
      </c>
      <c r="I485" s="171"/>
      <c r="L485" s="167"/>
      <c r="M485" s="172"/>
      <c r="N485" s="173"/>
      <c r="O485" s="173"/>
      <c r="P485" s="173"/>
      <c r="Q485" s="173"/>
      <c r="R485" s="173"/>
      <c r="S485" s="173"/>
      <c r="T485" s="174"/>
      <c r="AT485" s="168" t="s">
        <v>206</v>
      </c>
      <c r="AU485" s="168" t="s">
        <v>87</v>
      </c>
      <c r="AV485" s="13" t="s">
        <v>87</v>
      </c>
      <c r="AW485" s="13" t="s">
        <v>32</v>
      </c>
      <c r="AX485" s="13" t="s">
        <v>85</v>
      </c>
      <c r="AY485" s="168" t="s">
        <v>121</v>
      </c>
    </row>
    <row r="486" spans="1:65" s="2" customFormat="1" ht="24.2" customHeight="1">
      <c r="A486" s="33"/>
      <c r="B486" s="144"/>
      <c r="C486" s="175" t="s">
        <v>953</v>
      </c>
      <c r="D486" s="175" t="s">
        <v>275</v>
      </c>
      <c r="E486" s="176" t="s">
        <v>954</v>
      </c>
      <c r="F486" s="177" t="s">
        <v>955</v>
      </c>
      <c r="G486" s="178" t="s">
        <v>204</v>
      </c>
      <c r="H486" s="179">
        <v>5</v>
      </c>
      <c r="I486" s="180"/>
      <c r="J486" s="181">
        <f>ROUND(I486*H486,2)</f>
        <v>0</v>
      </c>
      <c r="K486" s="177" t="s">
        <v>1</v>
      </c>
      <c r="L486" s="182"/>
      <c r="M486" s="183" t="s">
        <v>1</v>
      </c>
      <c r="N486" s="184" t="s">
        <v>42</v>
      </c>
      <c r="O486" s="59"/>
      <c r="P486" s="154">
        <f>O486*H486</f>
        <v>0</v>
      </c>
      <c r="Q486" s="154">
        <v>3.5499999999999997E-2</v>
      </c>
      <c r="R486" s="154">
        <f>Q486*H486</f>
        <v>0.17749999999999999</v>
      </c>
      <c r="S486" s="154">
        <v>0</v>
      </c>
      <c r="T486" s="155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56" t="s">
        <v>358</v>
      </c>
      <c r="AT486" s="156" t="s">
        <v>275</v>
      </c>
      <c r="AU486" s="156" t="s">
        <v>87</v>
      </c>
      <c r="AY486" s="18" t="s">
        <v>121</v>
      </c>
      <c r="BE486" s="157">
        <f>IF(N486="základní",J486,0)</f>
        <v>0</v>
      </c>
      <c r="BF486" s="157">
        <f>IF(N486="snížená",J486,0)</f>
        <v>0</v>
      </c>
      <c r="BG486" s="157">
        <f>IF(N486="zákl. přenesená",J486,0)</f>
        <v>0</v>
      </c>
      <c r="BH486" s="157">
        <f>IF(N486="sníž. přenesená",J486,0)</f>
        <v>0</v>
      </c>
      <c r="BI486" s="157">
        <f>IF(N486="nulová",J486,0)</f>
        <v>0</v>
      </c>
      <c r="BJ486" s="18" t="s">
        <v>85</v>
      </c>
      <c r="BK486" s="157">
        <f>ROUND(I486*H486,2)</f>
        <v>0</v>
      </c>
      <c r="BL486" s="18" t="s">
        <v>274</v>
      </c>
      <c r="BM486" s="156" t="s">
        <v>956</v>
      </c>
    </row>
    <row r="487" spans="1:65" s="2" customFormat="1" ht="19.5">
      <c r="A487" s="33"/>
      <c r="B487" s="34"/>
      <c r="C487" s="33"/>
      <c r="D487" s="158" t="s">
        <v>134</v>
      </c>
      <c r="E487" s="33"/>
      <c r="F487" s="159" t="s">
        <v>957</v>
      </c>
      <c r="G487" s="33"/>
      <c r="H487" s="33"/>
      <c r="I487" s="160"/>
      <c r="J487" s="33"/>
      <c r="K487" s="33"/>
      <c r="L487" s="34"/>
      <c r="M487" s="161"/>
      <c r="N487" s="162"/>
      <c r="O487" s="59"/>
      <c r="P487" s="59"/>
      <c r="Q487" s="59"/>
      <c r="R487" s="59"/>
      <c r="S487" s="59"/>
      <c r="T487" s="60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T487" s="18" t="s">
        <v>134</v>
      </c>
      <c r="AU487" s="18" t="s">
        <v>87</v>
      </c>
    </row>
    <row r="488" spans="1:65" s="2" customFormat="1" ht="16.5" customHeight="1">
      <c r="A488" s="33"/>
      <c r="B488" s="144"/>
      <c r="C488" s="175" t="s">
        <v>958</v>
      </c>
      <c r="D488" s="175" t="s">
        <v>275</v>
      </c>
      <c r="E488" s="176" t="s">
        <v>959</v>
      </c>
      <c r="F488" s="177" t="s">
        <v>960</v>
      </c>
      <c r="G488" s="178" t="s">
        <v>204</v>
      </c>
      <c r="H488" s="179">
        <v>5</v>
      </c>
      <c r="I488" s="180"/>
      <c r="J488" s="181">
        <f>ROUND(I488*H488,2)</f>
        <v>0</v>
      </c>
      <c r="K488" s="177" t="s">
        <v>1</v>
      </c>
      <c r="L488" s="182"/>
      <c r="M488" s="183" t="s">
        <v>1</v>
      </c>
      <c r="N488" s="184" t="s">
        <v>42</v>
      </c>
      <c r="O488" s="59"/>
      <c r="P488" s="154">
        <f>O488*H488</f>
        <v>0</v>
      </c>
      <c r="Q488" s="154">
        <v>3.8E-3</v>
      </c>
      <c r="R488" s="154">
        <f>Q488*H488</f>
        <v>1.9E-2</v>
      </c>
      <c r="S488" s="154">
        <v>0</v>
      </c>
      <c r="T488" s="155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56" t="s">
        <v>358</v>
      </c>
      <c r="AT488" s="156" t="s">
        <v>275</v>
      </c>
      <c r="AU488" s="156" t="s">
        <v>87</v>
      </c>
      <c r="AY488" s="18" t="s">
        <v>121</v>
      </c>
      <c r="BE488" s="157">
        <f>IF(N488="základní",J488,0)</f>
        <v>0</v>
      </c>
      <c r="BF488" s="157">
        <f>IF(N488="snížená",J488,0)</f>
        <v>0</v>
      </c>
      <c r="BG488" s="157">
        <f>IF(N488="zákl. přenesená",J488,0)</f>
        <v>0</v>
      </c>
      <c r="BH488" s="157">
        <f>IF(N488="sníž. přenesená",J488,0)</f>
        <v>0</v>
      </c>
      <c r="BI488" s="157">
        <f>IF(N488="nulová",J488,0)</f>
        <v>0</v>
      </c>
      <c r="BJ488" s="18" t="s">
        <v>85</v>
      </c>
      <c r="BK488" s="157">
        <f>ROUND(I488*H488,2)</f>
        <v>0</v>
      </c>
      <c r="BL488" s="18" t="s">
        <v>274</v>
      </c>
      <c r="BM488" s="156" t="s">
        <v>961</v>
      </c>
    </row>
    <row r="489" spans="1:65" s="2" customFormat="1" ht="21.75" customHeight="1">
      <c r="A489" s="33"/>
      <c r="B489" s="144"/>
      <c r="C489" s="145" t="s">
        <v>962</v>
      </c>
      <c r="D489" s="145" t="s">
        <v>124</v>
      </c>
      <c r="E489" s="146" t="s">
        <v>963</v>
      </c>
      <c r="F489" s="147" t="s">
        <v>964</v>
      </c>
      <c r="G489" s="148" t="s">
        <v>204</v>
      </c>
      <c r="H489" s="149">
        <v>17</v>
      </c>
      <c r="I489" s="150"/>
      <c r="J489" s="151">
        <f>ROUND(I489*H489,2)</f>
        <v>0</v>
      </c>
      <c r="K489" s="147" t="s">
        <v>128</v>
      </c>
      <c r="L489" s="34"/>
      <c r="M489" s="152" t="s">
        <v>1</v>
      </c>
      <c r="N489" s="153" t="s">
        <v>42</v>
      </c>
      <c r="O489" s="59"/>
      <c r="P489" s="154">
        <f>O489*H489</f>
        <v>0</v>
      </c>
      <c r="Q489" s="154">
        <v>2.5999999999999998E-4</v>
      </c>
      <c r="R489" s="154">
        <f>Q489*H489</f>
        <v>4.4199999999999995E-3</v>
      </c>
      <c r="S489" s="154">
        <v>0</v>
      </c>
      <c r="T489" s="155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56" t="s">
        <v>274</v>
      </c>
      <c r="AT489" s="156" t="s">
        <v>124</v>
      </c>
      <c r="AU489" s="156" t="s">
        <v>87</v>
      </c>
      <c r="AY489" s="18" t="s">
        <v>121</v>
      </c>
      <c r="BE489" s="157">
        <f>IF(N489="základní",J489,0)</f>
        <v>0</v>
      </c>
      <c r="BF489" s="157">
        <f>IF(N489="snížená",J489,0)</f>
        <v>0</v>
      </c>
      <c r="BG489" s="157">
        <f>IF(N489="zákl. přenesená",J489,0)</f>
        <v>0</v>
      </c>
      <c r="BH489" s="157">
        <f>IF(N489="sníž. přenesená",J489,0)</f>
        <v>0</v>
      </c>
      <c r="BI489" s="157">
        <f>IF(N489="nulová",J489,0)</f>
        <v>0</v>
      </c>
      <c r="BJ489" s="18" t="s">
        <v>85</v>
      </c>
      <c r="BK489" s="157">
        <f>ROUND(I489*H489,2)</f>
        <v>0</v>
      </c>
      <c r="BL489" s="18" t="s">
        <v>274</v>
      </c>
      <c r="BM489" s="156" t="s">
        <v>965</v>
      </c>
    </row>
    <row r="490" spans="1:65" s="13" customFormat="1" ht="11.25">
      <c r="B490" s="167"/>
      <c r="D490" s="158" t="s">
        <v>206</v>
      </c>
      <c r="E490" s="168" t="s">
        <v>1</v>
      </c>
      <c r="F490" s="169" t="s">
        <v>966</v>
      </c>
      <c r="H490" s="170">
        <v>17</v>
      </c>
      <c r="I490" s="171"/>
      <c r="L490" s="167"/>
      <c r="M490" s="172"/>
      <c r="N490" s="173"/>
      <c r="O490" s="173"/>
      <c r="P490" s="173"/>
      <c r="Q490" s="173"/>
      <c r="R490" s="173"/>
      <c r="S490" s="173"/>
      <c r="T490" s="174"/>
      <c r="AT490" s="168" t="s">
        <v>206</v>
      </c>
      <c r="AU490" s="168" t="s">
        <v>87</v>
      </c>
      <c r="AV490" s="13" t="s">
        <v>87</v>
      </c>
      <c r="AW490" s="13" t="s">
        <v>32</v>
      </c>
      <c r="AX490" s="13" t="s">
        <v>85</v>
      </c>
      <c r="AY490" s="168" t="s">
        <v>121</v>
      </c>
    </row>
    <row r="491" spans="1:65" s="2" customFormat="1" ht="24.2" customHeight="1">
      <c r="A491" s="33"/>
      <c r="B491" s="144"/>
      <c r="C491" s="175" t="s">
        <v>967</v>
      </c>
      <c r="D491" s="175" t="s">
        <v>275</v>
      </c>
      <c r="E491" s="176" t="s">
        <v>968</v>
      </c>
      <c r="F491" s="177" t="s">
        <v>969</v>
      </c>
      <c r="G491" s="178" t="s">
        <v>204</v>
      </c>
      <c r="H491" s="179">
        <v>17</v>
      </c>
      <c r="I491" s="180"/>
      <c r="J491" s="181">
        <f>ROUND(I491*H491,2)</f>
        <v>0</v>
      </c>
      <c r="K491" s="177" t="s">
        <v>1</v>
      </c>
      <c r="L491" s="182"/>
      <c r="M491" s="183" t="s">
        <v>1</v>
      </c>
      <c r="N491" s="184" t="s">
        <v>42</v>
      </c>
      <c r="O491" s="59"/>
      <c r="P491" s="154">
        <f>O491*H491</f>
        <v>0</v>
      </c>
      <c r="Q491" s="154">
        <v>3.5499999999999997E-2</v>
      </c>
      <c r="R491" s="154">
        <f>Q491*H491</f>
        <v>0.60349999999999993</v>
      </c>
      <c r="S491" s="154">
        <v>0</v>
      </c>
      <c r="T491" s="155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6" t="s">
        <v>358</v>
      </c>
      <c r="AT491" s="156" t="s">
        <v>275</v>
      </c>
      <c r="AU491" s="156" t="s">
        <v>87</v>
      </c>
      <c r="AY491" s="18" t="s">
        <v>121</v>
      </c>
      <c r="BE491" s="157">
        <f>IF(N491="základní",J491,0)</f>
        <v>0</v>
      </c>
      <c r="BF491" s="157">
        <f>IF(N491="snížená",J491,0)</f>
        <v>0</v>
      </c>
      <c r="BG491" s="157">
        <f>IF(N491="zákl. přenesená",J491,0)</f>
        <v>0</v>
      </c>
      <c r="BH491" s="157">
        <f>IF(N491="sníž. přenesená",J491,0)</f>
        <v>0</v>
      </c>
      <c r="BI491" s="157">
        <f>IF(N491="nulová",J491,0)</f>
        <v>0</v>
      </c>
      <c r="BJ491" s="18" t="s">
        <v>85</v>
      </c>
      <c r="BK491" s="157">
        <f>ROUND(I491*H491,2)</f>
        <v>0</v>
      </c>
      <c r="BL491" s="18" t="s">
        <v>274</v>
      </c>
      <c r="BM491" s="156" t="s">
        <v>970</v>
      </c>
    </row>
    <row r="492" spans="1:65" s="2" customFormat="1" ht="19.5">
      <c r="A492" s="33"/>
      <c r="B492" s="34"/>
      <c r="C492" s="33"/>
      <c r="D492" s="158" t="s">
        <v>134</v>
      </c>
      <c r="E492" s="33"/>
      <c r="F492" s="159" t="s">
        <v>957</v>
      </c>
      <c r="G492" s="33"/>
      <c r="H492" s="33"/>
      <c r="I492" s="160"/>
      <c r="J492" s="33"/>
      <c r="K492" s="33"/>
      <c r="L492" s="34"/>
      <c r="M492" s="161"/>
      <c r="N492" s="162"/>
      <c r="O492" s="59"/>
      <c r="P492" s="59"/>
      <c r="Q492" s="59"/>
      <c r="R492" s="59"/>
      <c r="S492" s="59"/>
      <c r="T492" s="60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8" t="s">
        <v>134</v>
      </c>
      <c r="AU492" s="18" t="s">
        <v>87</v>
      </c>
    </row>
    <row r="493" spans="1:65" s="2" customFormat="1" ht="16.5" customHeight="1">
      <c r="A493" s="33"/>
      <c r="B493" s="144"/>
      <c r="C493" s="175" t="s">
        <v>971</v>
      </c>
      <c r="D493" s="175" t="s">
        <v>275</v>
      </c>
      <c r="E493" s="176" t="s">
        <v>972</v>
      </c>
      <c r="F493" s="177" t="s">
        <v>973</v>
      </c>
      <c r="G493" s="178" t="s">
        <v>204</v>
      </c>
      <c r="H493" s="179">
        <v>17</v>
      </c>
      <c r="I493" s="180"/>
      <c r="J493" s="181">
        <f>ROUND(I493*H493,2)</f>
        <v>0</v>
      </c>
      <c r="K493" s="177" t="s">
        <v>1</v>
      </c>
      <c r="L493" s="182"/>
      <c r="M493" s="183" t="s">
        <v>1</v>
      </c>
      <c r="N493" s="184" t="s">
        <v>42</v>
      </c>
      <c r="O493" s="59"/>
      <c r="P493" s="154">
        <f>O493*H493</f>
        <v>0</v>
      </c>
      <c r="Q493" s="154">
        <v>3.8E-3</v>
      </c>
      <c r="R493" s="154">
        <f>Q493*H493</f>
        <v>6.4600000000000005E-2</v>
      </c>
      <c r="S493" s="154">
        <v>0</v>
      </c>
      <c r="T493" s="155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56" t="s">
        <v>358</v>
      </c>
      <c r="AT493" s="156" t="s">
        <v>275</v>
      </c>
      <c r="AU493" s="156" t="s">
        <v>87</v>
      </c>
      <c r="AY493" s="18" t="s">
        <v>121</v>
      </c>
      <c r="BE493" s="157">
        <f>IF(N493="základní",J493,0)</f>
        <v>0</v>
      </c>
      <c r="BF493" s="157">
        <f>IF(N493="snížená",J493,0)</f>
        <v>0</v>
      </c>
      <c r="BG493" s="157">
        <f>IF(N493="zákl. přenesená",J493,0)</f>
        <v>0</v>
      </c>
      <c r="BH493" s="157">
        <f>IF(N493="sníž. přenesená",J493,0)</f>
        <v>0</v>
      </c>
      <c r="BI493" s="157">
        <f>IF(N493="nulová",J493,0)</f>
        <v>0</v>
      </c>
      <c r="BJ493" s="18" t="s">
        <v>85</v>
      </c>
      <c r="BK493" s="157">
        <f>ROUND(I493*H493,2)</f>
        <v>0</v>
      </c>
      <c r="BL493" s="18" t="s">
        <v>274</v>
      </c>
      <c r="BM493" s="156" t="s">
        <v>974</v>
      </c>
    </row>
    <row r="494" spans="1:65" s="2" customFormat="1" ht="16.5" customHeight="1">
      <c r="A494" s="33"/>
      <c r="B494" s="144"/>
      <c r="C494" s="145" t="s">
        <v>975</v>
      </c>
      <c r="D494" s="145" t="s">
        <v>124</v>
      </c>
      <c r="E494" s="146" t="s">
        <v>976</v>
      </c>
      <c r="F494" s="147" t="s">
        <v>977</v>
      </c>
      <c r="G494" s="148" t="s">
        <v>204</v>
      </c>
      <c r="H494" s="149">
        <v>22</v>
      </c>
      <c r="I494" s="150"/>
      <c r="J494" s="151">
        <f>ROUND(I494*H494,2)</f>
        <v>0</v>
      </c>
      <c r="K494" s="147" t="s">
        <v>1</v>
      </c>
      <c r="L494" s="34"/>
      <c r="M494" s="152" t="s">
        <v>1</v>
      </c>
      <c r="N494" s="153" t="s">
        <v>42</v>
      </c>
      <c r="O494" s="59"/>
      <c r="P494" s="154">
        <f>O494*H494</f>
        <v>0</v>
      </c>
      <c r="Q494" s="154">
        <v>0</v>
      </c>
      <c r="R494" s="154">
        <f>Q494*H494</f>
        <v>0</v>
      </c>
      <c r="S494" s="154">
        <v>0</v>
      </c>
      <c r="T494" s="155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56" t="s">
        <v>274</v>
      </c>
      <c r="AT494" s="156" t="s">
        <v>124</v>
      </c>
      <c r="AU494" s="156" t="s">
        <v>87</v>
      </c>
      <c r="AY494" s="18" t="s">
        <v>121</v>
      </c>
      <c r="BE494" s="157">
        <f>IF(N494="základní",J494,0)</f>
        <v>0</v>
      </c>
      <c r="BF494" s="157">
        <f>IF(N494="snížená",J494,0)</f>
        <v>0</v>
      </c>
      <c r="BG494" s="157">
        <f>IF(N494="zákl. přenesená",J494,0)</f>
        <v>0</v>
      </c>
      <c r="BH494" s="157">
        <f>IF(N494="sníž. přenesená",J494,0)</f>
        <v>0</v>
      </c>
      <c r="BI494" s="157">
        <f>IF(N494="nulová",J494,0)</f>
        <v>0</v>
      </c>
      <c r="BJ494" s="18" t="s">
        <v>85</v>
      </c>
      <c r="BK494" s="157">
        <f>ROUND(I494*H494,2)</f>
        <v>0</v>
      </c>
      <c r="BL494" s="18" t="s">
        <v>274</v>
      </c>
      <c r="BM494" s="156" t="s">
        <v>978</v>
      </c>
    </row>
    <row r="495" spans="1:65" s="2" customFormat="1" ht="19.5">
      <c r="A495" s="33"/>
      <c r="B495" s="34"/>
      <c r="C495" s="33"/>
      <c r="D495" s="158" t="s">
        <v>134</v>
      </c>
      <c r="E495" s="33"/>
      <c r="F495" s="159" t="s">
        <v>979</v>
      </c>
      <c r="G495" s="33"/>
      <c r="H495" s="33"/>
      <c r="I495" s="160"/>
      <c r="J495" s="33"/>
      <c r="K495" s="33"/>
      <c r="L495" s="34"/>
      <c r="M495" s="161"/>
      <c r="N495" s="162"/>
      <c r="O495" s="59"/>
      <c r="P495" s="59"/>
      <c r="Q495" s="59"/>
      <c r="R495" s="59"/>
      <c r="S495" s="59"/>
      <c r="T495" s="60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T495" s="18" t="s">
        <v>134</v>
      </c>
      <c r="AU495" s="18" t="s">
        <v>87</v>
      </c>
    </row>
    <row r="496" spans="1:65" s="13" customFormat="1" ht="11.25">
      <c r="B496" s="167"/>
      <c r="D496" s="158" t="s">
        <v>206</v>
      </c>
      <c r="E496" s="168" t="s">
        <v>1</v>
      </c>
      <c r="F496" s="169" t="s">
        <v>966</v>
      </c>
      <c r="H496" s="170">
        <v>17</v>
      </c>
      <c r="I496" s="171"/>
      <c r="L496" s="167"/>
      <c r="M496" s="172"/>
      <c r="N496" s="173"/>
      <c r="O496" s="173"/>
      <c r="P496" s="173"/>
      <c r="Q496" s="173"/>
      <c r="R496" s="173"/>
      <c r="S496" s="173"/>
      <c r="T496" s="174"/>
      <c r="AT496" s="168" t="s">
        <v>206</v>
      </c>
      <c r="AU496" s="168" t="s">
        <v>87</v>
      </c>
      <c r="AV496" s="13" t="s">
        <v>87</v>
      </c>
      <c r="AW496" s="13" t="s">
        <v>32</v>
      </c>
      <c r="AX496" s="13" t="s">
        <v>77</v>
      </c>
      <c r="AY496" s="168" t="s">
        <v>121</v>
      </c>
    </row>
    <row r="497" spans="1:65" s="13" customFormat="1" ht="11.25">
      <c r="B497" s="167"/>
      <c r="D497" s="158" t="s">
        <v>206</v>
      </c>
      <c r="E497" s="168" t="s">
        <v>1</v>
      </c>
      <c r="F497" s="169" t="s">
        <v>952</v>
      </c>
      <c r="H497" s="170">
        <v>5</v>
      </c>
      <c r="I497" s="171"/>
      <c r="L497" s="167"/>
      <c r="M497" s="172"/>
      <c r="N497" s="173"/>
      <c r="O497" s="173"/>
      <c r="P497" s="173"/>
      <c r="Q497" s="173"/>
      <c r="R497" s="173"/>
      <c r="S497" s="173"/>
      <c r="T497" s="174"/>
      <c r="AT497" s="168" t="s">
        <v>206</v>
      </c>
      <c r="AU497" s="168" t="s">
        <v>87</v>
      </c>
      <c r="AV497" s="13" t="s">
        <v>87</v>
      </c>
      <c r="AW497" s="13" t="s">
        <v>32</v>
      </c>
      <c r="AX497" s="13" t="s">
        <v>77</v>
      </c>
      <c r="AY497" s="168" t="s">
        <v>121</v>
      </c>
    </row>
    <row r="498" spans="1:65" s="14" customFormat="1" ht="11.25">
      <c r="B498" s="185"/>
      <c r="D498" s="158" t="s">
        <v>206</v>
      </c>
      <c r="E498" s="186" t="s">
        <v>1</v>
      </c>
      <c r="F498" s="187" t="s">
        <v>289</v>
      </c>
      <c r="H498" s="188">
        <v>22</v>
      </c>
      <c r="I498" s="189"/>
      <c r="L498" s="185"/>
      <c r="M498" s="190"/>
      <c r="N498" s="191"/>
      <c r="O498" s="191"/>
      <c r="P498" s="191"/>
      <c r="Q498" s="191"/>
      <c r="R498" s="191"/>
      <c r="S498" s="191"/>
      <c r="T498" s="192"/>
      <c r="AT498" s="186" t="s">
        <v>206</v>
      </c>
      <c r="AU498" s="186" t="s">
        <v>87</v>
      </c>
      <c r="AV498" s="14" t="s">
        <v>140</v>
      </c>
      <c r="AW498" s="14" t="s">
        <v>32</v>
      </c>
      <c r="AX498" s="14" t="s">
        <v>85</v>
      </c>
      <c r="AY498" s="186" t="s">
        <v>121</v>
      </c>
    </row>
    <row r="499" spans="1:65" s="2" customFormat="1" ht="24.2" customHeight="1">
      <c r="A499" s="33"/>
      <c r="B499" s="144"/>
      <c r="C499" s="145" t="s">
        <v>980</v>
      </c>
      <c r="D499" s="145" t="s">
        <v>124</v>
      </c>
      <c r="E499" s="146" t="s">
        <v>981</v>
      </c>
      <c r="F499" s="147" t="s">
        <v>982</v>
      </c>
      <c r="G499" s="148" t="s">
        <v>235</v>
      </c>
      <c r="H499" s="149">
        <v>1.1559999999999999</v>
      </c>
      <c r="I499" s="150"/>
      <c r="J499" s="151">
        <f>ROUND(I499*H499,2)</f>
        <v>0</v>
      </c>
      <c r="K499" s="147" t="s">
        <v>128</v>
      </c>
      <c r="L499" s="34"/>
      <c r="M499" s="152" t="s">
        <v>1</v>
      </c>
      <c r="N499" s="153" t="s">
        <v>42</v>
      </c>
      <c r="O499" s="59"/>
      <c r="P499" s="154">
        <f>O499*H499</f>
        <v>0</v>
      </c>
      <c r="Q499" s="154">
        <v>0</v>
      </c>
      <c r="R499" s="154">
        <f>Q499*H499</f>
        <v>0</v>
      </c>
      <c r="S499" s="154">
        <v>0</v>
      </c>
      <c r="T499" s="155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56" t="s">
        <v>274</v>
      </c>
      <c r="AT499" s="156" t="s">
        <v>124</v>
      </c>
      <c r="AU499" s="156" t="s">
        <v>87</v>
      </c>
      <c r="AY499" s="18" t="s">
        <v>121</v>
      </c>
      <c r="BE499" s="157">
        <f>IF(N499="základní",J499,0)</f>
        <v>0</v>
      </c>
      <c r="BF499" s="157">
        <f>IF(N499="snížená",J499,0)</f>
        <v>0</v>
      </c>
      <c r="BG499" s="157">
        <f>IF(N499="zákl. přenesená",J499,0)</f>
        <v>0</v>
      </c>
      <c r="BH499" s="157">
        <f>IF(N499="sníž. přenesená",J499,0)</f>
        <v>0</v>
      </c>
      <c r="BI499" s="157">
        <f>IF(N499="nulová",J499,0)</f>
        <v>0</v>
      </c>
      <c r="BJ499" s="18" t="s">
        <v>85</v>
      </c>
      <c r="BK499" s="157">
        <f>ROUND(I499*H499,2)</f>
        <v>0</v>
      </c>
      <c r="BL499" s="18" t="s">
        <v>274</v>
      </c>
      <c r="BM499" s="156" t="s">
        <v>983</v>
      </c>
    </row>
    <row r="500" spans="1:65" s="2" customFormat="1" ht="24.2" customHeight="1">
      <c r="A500" s="33"/>
      <c r="B500" s="144"/>
      <c r="C500" s="145" t="s">
        <v>984</v>
      </c>
      <c r="D500" s="145" t="s">
        <v>124</v>
      </c>
      <c r="E500" s="146" t="s">
        <v>985</v>
      </c>
      <c r="F500" s="147" t="s">
        <v>986</v>
      </c>
      <c r="G500" s="148" t="s">
        <v>235</v>
      </c>
      <c r="H500" s="149">
        <v>1.1559999999999999</v>
      </c>
      <c r="I500" s="150"/>
      <c r="J500" s="151">
        <f>ROUND(I500*H500,2)</f>
        <v>0</v>
      </c>
      <c r="K500" s="147" t="s">
        <v>128</v>
      </c>
      <c r="L500" s="34"/>
      <c r="M500" s="152" t="s">
        <v>1</v>
      </c>
      <c r="N500" s="153" t="s">
        <v>42</v>
      </c>
      <c r="O500" s="59"/>
      <c r="P500" s="154">
        <f>O500*H500</f>
        <v>0</v>
      </c>
      <c r="Q500" s="154">
        <v>0</v>
      </c>
      <c r="R500" s="154">
        <f>Q500*H500</f>
        <v>0</v>
      </c>
      <c r="S500" s="154">
        <v>0</v>
      </c>
      <c r="T500" s="155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56" t="s">
        <v>274</v>
      </c>
      <c r="AT500" s="156" t="s">
        <v>124</v>
      </c>
      <c r="AU500" s="156" t="s">
        <v>87</v>
      </c>
      <c r="AY500" s="18" t="s">
        <v>121</v>
      </c>
      <c r="BE500" s="157">
        <f>IF(N500="základní",J500,0)</f>
        <v>0</v>
      </c>
      <c r="BF500" s="157">
        <f>IF(N500="snížená",J500,0)</f>
        <v>0</v>
      </c>
      <c r="BG500" s="157">
        <f>IF(N500="zákl. přenesená",J500,0)</f>
        <v>0</v>
      </c>
      <c r="BH500" s="157">
        <f>IF(N500="sníž. přenesená",J500,0)</f>
        <v>0</v>
      </c>
      <c r="BI500" s="157">
        <f>IF(N500="nulová",J500,0)</f>
        <v>0</v>
      </c>
      <c r="BJ500" s="18" t="s">
        <v>85</v>
      </c>
      <c r="BK500" s="157">
        <f>ROUND(I500*H500,2)</f>
        <v>0</v>
      </c>
      <c r="BL500" s="18" t="s">
        <v>274</v>
      </c>
      <c r="BM500" s="156" t="s">
        <v>987</v>
      </c>
    </row>
    <row r="501" spans="1:65" s="12" customFormat="1" ht="22.9" customHeight="1">
      <c r="B501" s="131"/>
      <c r="D501" s="132" t="s">
        <v>76</v>
      </c>
      <c r="E501" s="142" t="s">
        <v>988</v>
      </c>
      <c r="F501" s="142" t="s">
        <v>989</v>
      </c>
      <c r="I501" s="134"/>
      <c r="J501" s="143">
        <f>BK501</f>
        <v>0</v>
      </c>
      <c r="L501" s="131"/>
      <c r="M501" s="136"/>
      <c r="N501" s="137"/>
      <c r="O501" s="137"/>
      <c r="P501" s="138">
        <f>SUM(P502:P509)</f>
        <v>0</v>
      </c>
      <c r="Q501" s="137"/>
      <c r="R501" s="138">
        <f>SUM(R502:R509)</f>
        <v>0</v>
      </c>
      <c r="S501" s="137"/>
      <c r="T501" s="139">
        <f>SUM(T502:T509)</f>
        <v>0</v>
      </c>
      <c r="AR501" s="132" t="s">
        <v>87</v>
      </c>
      <c r="AT501" s="140" t="s">
        <v>76</v>
      </c>
      <c r="AU501" s="140" t="s">
        <v>85</v>
      </c>
      <c r="AY501" s="132" t="s">
        <v>121</v>
      </c>
      <c r="BK501" s="141">
        <f>SUM(BK502:BK509)</f>
        <v>0</v>
      </c>
    </row>
    <row r="502" spans="1:65" s="2" customFormat="1" ht="44.25" customHeight="1">
      <c r="A502" s="33"/>
      <c r="B502" s="144"/>
      <c r="C502" s="145" t="s">
        <v>990</v>
      </c>
      <c r="D502" s="145" t="s">
        <v>124</v>
      </c>
      <c r="E502" s="146" t="s">
        <v>991</v>
      </c>
      <c r="F502" s="147" t="s">
        <v>992</v>
      </c>
      <c r="G502" s="148" t="s">
        <v>204</v>
      </c>
      <c r="H502" s="149">
        <v>3</v>
      </c>
      <c r="I502" s="150"/>
      <c r="J502" s="151">
        <f>ROUND(I502*H502,2)</f>
        <v>0</v>
      </c>
      <c r="K502" s="147" t="s">
        <v>1</v>
      </c>
      <c r="L502" s="34"/>
      <c r="M502" s="152" t="s">
        <v>1</v>
      </c>
      <c r="N502" s="153" t="s">
        <v>42</v>
      </c>
      <c r="O502" s="59"/>
      <c r="P502" s="154">
        <f>O502*H502</f>
        <v>0</v>
      </c>
      <c r="Q502" s="154">
        <v>0</v>
      </c>
      <c r="R502" s="154">
        <f>Q502*H502</f>
        <v>0</v>
      </c>
      <c r="S502" s="154">
        <v>0</v>
      </c>
      <c r="T502" s="155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56" t="s">
        <v>274</v>
      </c>
      <c r="AT502" s="156" t="s">
        <v>124</v>
      </c>
      <c r="AU502" s="156" t="s">
        <v>87</v>
      </c>
      <c r="AY502" s="18" t="s">
        <v>121</v>
      </c>
      <c r="BE502" s="157">
        <f>IF(N502="základní",J502,0)</f>
        <v>0</v>
      </c>
      <c r="BF502" s="157">
        <f>IF(N502="snížená",J502,0)</f>
        <v>0</v>
      </c>
      <c r="BG502" s="157">
        <f>IF(N502="zákl. přenesená",J502,0)</f>
        <v>0</v>
      </c>
      <c r="BH502" s="157">
        <f>IF(N502="sníž. přenesená",J502,0)</f>
        <v>0</v>
      </c>
      <c r="BI502" s="157">
        <f>IF(N502="nulová",J502,0)</f>
        <v>0</v>
      </c>
      <c r="BJ502" s="18" t="s">
        <v>85</v>
      </c>
      <c r="BK502" s="157">
        <f>ROUND(I502*H502,2)</f>
        <v>0</v>
      </c>
      <c r="BL502" s="18" t="s">
        <v>274</v>
      </c>
      <c r="BM502" s="156" t="s">
        <v>993</v>
      </c>
    </row>
    <row r="503" spans="1:65" s="2" customFormat="1" ht="29.25">
      <c r="A503" s="33"/>
      <c r="B503" s="34"/>
      <c r="C503" s="33"/>
      <c r="D503" s="158" t="s">
        <v>134</v>
      </c>
      <c r="E503" s="33"/>
      <c r="F503" s="159" t="s">
        <v>994</v>
      </c>
      <c r="G503" s="33"/>
      <c r="H503" s="33"/>
      <c r="I503" s="160"/>
      <c r="J503" s="33"/>
      <c r="K503" s="33"/>
      <c r="L503" s="34"/>
      <c r="M503" s="161"/>
      <c r="N503" s="162"/>
      <c r="O503" s="59"/>
      <c r="P503" s="59"/>
      <c r="Q503" s="59"/>
      <c r="R503" s="59"/>
      <c r="S503" s="59"/>
      <c r="T503" s="60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18" t="s">
        <v>134</v>
      </c>
      <c r="AU503" s="18" t="s">
        <v>87</v>
      </c>
    </row>
    <row r="504" spans="1:65" s="2" customFormat="1" ht="44.25" customHeight="1">
      <c r="A504" s="33"/>
      <c r="B504" s="144"/>
      <c r="C504" s="145" t="s">
        <v>995</v>
      </c>
      <c r="D504" s="145" t="s">
        <v>124</v>
      </c>
      <c r="E504" s="146" t="s">
        <v>996</v>
      </c>
      <c r="F504" s="147" t="s">
        <v>997</v>
      </c>
      <c r="G504" s="148" t="s">
        <v>204</v>
      </c>
      <c r="H504" s="149">
        <v>17</v>
      </c>
      <c r="I504" s="150"/>
      <c r="J504" s="151">
        <f t="shared" ref="J504:J509" si="0">ROUND(I504*H504,2)</f>
        <v>0</v>
      </c>
      <c r="K504" s="147" t="s">
        <v>1</v>
      </c>
      <c r="L504" s="34"/>
      <c r="M504" s="152" t="s">
        <v>1</v>
      </c>
      <c r="N504" s="153" t="s">
        <v>42</v>
      </c>
      <c r="O504" s="59"/>
      <c r="P504" s="154">
        <f t="shared" ref="P504:P509" si="1">O504*H504</f>
        <v>0</v>
      </c>
      <c r="Q504" s="154">
        <v>0</v>
      </c>
      <c r="R504" s="154">
        <f t="shared" ref="R504:R509" si="2">Q504*H504</f>
        <v>0</v>
      </c>
      <c r="S504" s="154">
        <v>0</v>
      </c>
      <c r="T504" s="155">
        <f t="shared" ref="T504:T509" si="3"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56" t="s">
        <v>274</v>
      </c>
      <c r="AT504" s="156" t="s">
        <v>124</v>
      </c>
      <c r="AU504" s="156" t="s">
        <v>87</v>
      </c>
      <c r="AY504" s="18" t="s">
        <v>121</v>
      </c>
      <c r="BE504" s="157">
        <f t="shared" ref="BE504:BE509" si="4">IF(N504="základní",J504,0)</f>
        <v>0</v>
      </c>
      <c r="BF504" s="157">
        <f t="shared" ref="BF504:BF509" si="5">IF(N504="snížená",J504,0)</f>
        <v>0</v>
      </c>
      <c r="BG504" s="157">
        <f t="shared" ref="BG504:BG509" si="6">IF(N504="zákl. přenesená",J504,0)</f>
        <v>0</v>
      </c>
      <c r="BH504" s="157">
        <f t="shared" ref="BH504:BH509" si="7">IF(N504="sníž. přenesená",J504,0)</f>
        <v>0</v>
      </c>
      <c r="BI504" s="157">
        <f t="shared" ref="BI504:BI509" si="8">IF(N504="nulová",J504,0)</f>
        <v>0</v>
      </c>
      <c r="BJ504" s="18" t="s">
        <v>85</v>
      </c>
      <c r="BK504" s="157">
        <f t="shared" ref="BK504:BK509" si="9">ROUND(I504*H504,2)</f>
        <v>0</v>
      </c>
      <c r="BL504" s="18" t="s">
        <v>274</v>
      </c>
      <c r="BM504" s="156" t="s">
        <v>998</v>
      </c>
    </row>
    <row r="505" spans="1:65" s="2" customFormat="1" ht="33" customHeight="1">
      <c r="A505" s="33"/>
      <c r="B505" s="144"/>
      <c r="C505" s="145" t="s">
        <v>999</v>
      </c>
      <c r="D505" s="145" t="s">
        <v>124</v>
      </c>
      <c r="E505" s="146" t="s">
        <v>1000</v>
      </c>
      <c r="F505" s="147" t="s">
        <v>1001</v>
      </c>
      <c r="G505" s="148" t="s">
        <v>204</v>
      </c>
      <c r="H505" s="149">
        <v>37</v>
      </c>
      <c r="I505" s="150"/>
      <c r="J505" s="151">
        <f t="shared" si="0"/>
        <v>0</v>
      </c>
      <c r="K505" s="147" t="s">
        <v>1</v>
      </c>
      <c r="L505" s="34"/>
      <c r="M505" s="152" t="s">
        <v>1</v>
      </c>
      <c r="N505" s="153" t="s">
        <v>42</v>
      </c>
      <c r="O505" s="59"/>
      <c r="P505" s="154">
        <f t="shared" si="1"/>
        <v>0</v>
      </c>
      <c r="Q505" s="154">
        <v>0</v>
      </c>
      <c r="R505" s="154">
        <f t="shared" si="2"/>
        <v>0</v>
      </c>
      <c r="S505" s="154">
        <v>0</v>
      </c>
      <c r="T505" s="155">
        <f t="shared" si="3"/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56" t="s">
        <v>274</v>
      </c>
      <c r="AT505" s="156" t="s">
        <v>124</v>
      </c>
      <c r="AU505" s="156" t="s">
        <v>87</v>
      </c>
      <c r="AY505" s="18" t="s">
        <v>121</v>
      </c>
      <c r="BE505" s="157">
        <f t="shared" si="4"/>
        <v>0</v>
      </c>
      <c r="BF505" s="157">
        <f t="shared" si="5"/>
        <v>0</v>
      </c>
      <c r="BG505" s="157">
        <f t="shared" si="6"/>
        <v>0</v>
      </c>
      <c r="BH505" s="157">
        <f t="shared" si="7"/>
        <v>0</v>
      </c>
      <c r="BI505" s="157">
        <f t="shared" si="8"/>
        <v>0</v>
      </c>
      <c r="BJ505" s="18" t="s">
        <v>85</v>
      </c>
      <c r="BK505" s="157">
        <f t="shared" si="9"/>
        <v>0</v>
      </c>
      <c r="BL505" s="18" t="s">
        <v>274</v>
      </c>
      <c r="BM505" s="156" t="s">
        <v>1002</v>
      </c>
    </row>
    <row r="506" spans="1:65" s="2" customFormat="1" ht="33" customHeight="1">
      <c r="A506" s="33"/>
      <c r="B506" s="144"/>
      <c r="C506" s="145" t="s">
        <v>1003</v>
      </c>
      <c r="D506" s="145" t="s">
        <v>124</v>
      </c>
      <c r="E506" s="146" t="s">
        <v>1004</v>
      </c>
      <c r="F506" s="147" t="s">
        <v>1005</v>
      </c>
      <c r="G506" s="148" t="s">
        <v>204</v>
      </c>
      <c r="H506" s="149">
        <v>2</v>
      </c>
      <c r="I506" s="150"/>
      <c r="J506" s="151">
        <f t="shared" si="0"/>
        <v>0</v>
      </c>
      <c r="K506" s="147" t="s">
        <v>1</v>
      </c>
      <c r="L506" s="34"/>
      <c r="M506" s="152" t="s">
        <v>1</v>
      </c>
      <c r="N506" s="153" t="s">
        <v>42</v>
      </c>
      <c r="O506" s="59"/>
      <c r="P506" s="154">
        <f t="shared" si="1"/>
        <v>0</v>
      </c>
      <c r="Q506" s="154">
        <v>0</v>
      </c>
      <c r="R506" s="154">
        <f t="shared" si="2"/>
        <v>0</v>
      </c>
      <c r="S506" s="154">
        <v>0</v>
      </c>
      <c r="T506" s="155">
        <f t="shared" si="3"/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56" t="s">
        <v>274</v>
      </c>
      <c r="AT506" s="156" t="s">
        <v>124</v>
      </c>
      <c r="AU506" s="156" t="s">
        <v>87</v>
      </c>
      <c r="AY506" s="18" t="s">
        <v>121</v>
      </c>
      <c r="BE506" s="157">
        <f t="shared" si="4"/>
        <v>0</v>
      </c>
      <c r="BF506" s="157">
        <f t="shared" si="5"/>
        <v>0</v>
      </c>
      <c r="BG506" s="157">
        <f t="shared" si="6"/>
        <v>0</v>
      </c>
      <c r="BH506" s="157">
        <f t="shared" si="7"/>
        <v>0</v>
      </c>
      <c r="BI506" s="157">
        <f t="shared" si="8"/>
        <v>0</v>
      </c>
      <c r="BJ506" s="18" t="s">
        <v>85</v>
      </c>
      <c r="BK506" s="157">
        <f t="shared" si="9"/>
        <v>0</v>
      </c>
      <c r="BL506" s="18" t="s">
        <v>274</v>
      </c>
      <c r="BM506" s="156" t="s">
        <v>1006</v>
      </c>
    </row>
    <row r="507" spans="1:65" s="2" customFormat="1" ht="24.2" customHeight="1">
      <c r="A507" s="33"/>
      <c r="B507" s="144"/>
      <c r="C507" s="145" t="s">
        <v>1007</v>
      </c>
      <c r="D507" s="145" t="s">
        <v>124</v>
      </c>
      <c r="E507" s="146" t="s">
        <v>1008</v>
      </c>
      <c r="F507" s="147" t="s">
        <v>1009</v>
      </c>
      <c r="G507" s="148" t="s">
        <v>204</v>
      </c>
      <c r="H507" s="149">
        <v>2</v>
      </c>
      <c r="I507" s="150"/>
      <c r="J507" s="151">
        <f t="shared" si="0"/>
        <v>0</v>
      </c>
      <c r="K507" s="147" t="s">
        <v>1</v>
      </c>
      <c r="L507" s="34"/>
      <c r="M507" s="152" t="s">
        <v>1</v>
      </c>
      <c r="N507" s="153" t="s">
        <v>42</v>
      </c>
      <c r="O507" s="59"/>
      <c r="P507" s="154">
        <f t="shared" si="1"/>
        <v>0</v>
      </c>
      <c r="Q507" s="154">
        <v>0</v>
      </c>
      <c r="R507" s="154">
        <f t="shared" si="2"/>
        <v>0</v>
      </c>
      <c r="S507" s="154">
        <v>0</v>
      </c>
      <c r="T507" s="155">
        <f t="shared" si="3"/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56" t="s">
        <v>274</v>
      </c>
      <c r="AT507" s="156" t="s">
        <v>124</v>
      </c>
      <c r="AU507" s="156" t="s">
        <v>87</v>
      </c>
      <c r="AY507" s="18" t="s">
        <v>121</v>
      </c>
      <c r="BE507" s="157">
        <f t="shared" si="4"/>
        <v>0</v>
      </c>
      <c r="BF507" s="157">
        <f t="shared" si="5"/>
        <v>0</v>
      </c>
      <c r="BG507" s="157">
        <f t="shared" si="6"/>
        <v>0</v>
      </c>
      <c r="BH507" s="157">
        <f t="shared" si="7"/>
        <v>0</v>
      </c>
      <c r="BI507" s="157">
        <f t="shared" si="8"/>
        <v>0</v>
      </c>
      <c r="BJ507" s="18" t="s">
        <v>85</v>
      </c>
      <c r="BK507" s="157">
        <f t="shared" si="9"/>
        <v>0</v>
      </c>
      <c r="BL507" s="18" t="s">
        <v>274</v>
      </c>
      <c r="BM507" s="156" t="s">
        <v>1010</v>
      </c>
    </row>
    <row r="508" spans="1:65" s="2" customFormat="1" ht="24.2" customHeight="1">
      <c r="A508" s="33"/>
      <c r="B508" s="144"/>
      <c r="C508" s="145" t="s">
        <v>1011</v>
      </c>
      <c r="D508" s="145" t="s">
        <v>124</v>
      </c>
      <c r="E508" s="146" t="s">
        <v>1012</v>
      </c>
      <c r="F508" s="147" t="s">
        <v>1013</v>
      </c>
      <c r="G508" s="148" t="s">
        <v>204</v>
      </c>
      <c r="H508" s="149">
        <v>2</v>
      </c>
      <c r="I508" s="150"/>
      <c r="J508" s="151">
        <f t="shared" si="0"/>
        <v>0</v>
      </c>
      <c r="K508" s="147" t="s">
        <v>1</v>
      </c>
      <c r="L508" s="34"/>
      <c r="M508" s="152" t="s">
        <v>1</v>
      </c>
      <c r="N508" s="153" t="s">
        <v>42</v>
      </c>
      <c r="O508" s="59"/>
      <c r="P508" s="154">
        <f t="shared" si="1"/>
        <v>0</v>
      </c>
      <c r="Q508" s="154">
        <v>0</v>
      </c>
      <c r="R508" s="154">
        <f t="shared" si="2"/>
        <v>0</v>
      </c>
      <c r="S508" s="154">
        <v>0</v>
      </c>
      <c r="T508" s="155">
        <f t="shared" si="3"/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56" t="s">
        <v>274</v>
      </c>
      <c r="AT508" s="156" t="s">
        <v>124</v>
      </c>
      <c r="AU508" s="156" t="s">
        <v>87</v>
      </c>
      <c r="AY508" s="18" t="s">
        <v>121</v>
      </c>
      <c r="BE508" s="157">
        <f t="shared" si="4"/>
        <v>0</v>
      </c>
      <c r="BF508" s="157">
        <f t="shared" si="5"/>
        <v>0</v>
      </c>
      <c r="BG508" s="157">
        <f t="shared" si="6"/>
        <v>0</v>
      </c>
      <c r="BH508" s="157">
        <f t="shared" si="7"/>
        <v>0</v>
      </c>
      <c r="BI508" s="157">
        <f t="shared" si="8"/>
        <v>0</v>
      </c>
      <c r="BJ508" s="18" t="s">
        <v>85</v>
      </c>
      <c r="BK508" s="157">
        <f t="shared" si="9"/>
        <v>0</v>
      </c>
      <c r="BL508" s="18" t="s">
        <v>274</v>
      </c>
      <c r="BM508" s="156" t="s">
        <v>1014</v>
      </c>
    </row>
    <row r="509" spans="1:65" s="2" customFormat="1" ht="44.25" customHeight="1">
      <c r="A509" s="33"/>
      <c r="B509" s="144"/>
      <c r="C509" s="145" t="s">
        <v>1015</v>
      </c>
      <c r="D509" s="145" t="s">
        <v>124</v>
      </c>
      <c r="E509" s="146" t="s">
        <v>1016</v>
      </c>
      <c r="F509" s="147" t="s">
        <v>1017</v>
      </c>
      <c r="G509" s="148" t="s">
        <v>204</v>
      </c>
      <c r="H509" s="149">
        <v>1</v>
      </c>
      <c r="I509" s="150"/>
      <c r="J509" s="151">
        <f t="shared" si="0"/>
        <v>0</v>
      </c>
      <c r="K509" s="147" t="s">
        <v>1</v>
      </c>
      <c r="L509" s="34"/>
      <c r="M509" s="152" t="s">
        <v>1</v>
      </c>
      <c r="N509" s="153" t="s">
        <v>42</v>
      </c>
      <c r="O509" s="59"/>
      <c r="P509" s="154">
        <f t="shared" si="1"/>
        <v>0</v>
      </c>
      <c r="Q509" s="154">
        <v>0</v>
      </c>
      <c r="R509" s="154">
        <f t="shared" si="2"/>
        <v>0</v>
      </c>
      <c r="S509" s="154">
        <v>0</v>
      </c>
      <c r="T509" s="155">
        <f t="shared" si="3"/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56" t="s">
        <v>274</v>
      </c>
      <c r="AT509" s="156" t="s">
        <v>124</v>
      </c>
      <c r="AU509" s="156" t="s">
        <v>87</v>
      </c>
      <c r="AY509" s="18" t="s">
        <v>121</v>
      </c>
      <c r="BE509" s="157">
        <f t="shared" si="4"/>
        <v>0</v>
      </c>
      <c r="BF509" s="157">
        <f t="shared" si="5"/>
        <v>0</v>
      </c>
      <c r="BG509" s="157">
        <f t="shared" si="6"/>
        <v>0</v>
      </c>
      <c r="BH509" s="157">
        <f t="shared" si="7"/>
        <v>0</v>
      </c>
      <c r="BI509" s="157">
        <f t="shared" si="8"/>
        <v>0</v>
      </c>
      <c r="BJ509" s="18" t="s">
        <v>85</v>
      </c>
      <c r="BK509" s="157">
        <f t="shared" si="9"/>
        <v>0</v>
      </c>
      <c r="BL509" s="18" t="s">
        <v>274</v>
      </c>
      <c r="BM509" s="156" t="s">
        <v>1018</v>
      </c>
    </row>
    <row r="510" spans="1:65" s="12" customFormat="1" ht="22.9" customHeight="1">
      <c r="B510" s="131"/>
      <c r="D510" s="132" t="s">
        <v>76</v>
      </c>
      <c r="E510" s="142" t="s">
        <v>1019</v>
      </c>
      <c r="F510" s="142" t="s">
        <v>1020</v>
      </c>
      <c r="I510" s="134"/>
      <c r="J510" s="143">
        <f>BK510</f>
        <v>0</v>
      </c>
      <c r="L510" s="131"/>
      <c r="M510" s="136"/>
      <c r="N510" s="137"/>
      <c r="O510" s="137"/>
      <c r="P510" s="138">
        <f>SUM(P511:P528)</f>
        <v>0</v>
      </c>
      <c r="Q510" s="137"/>
      <c r="R510" s="138">
        <f>SUM(R511:R528)</f>
        <v>5.1486200000000002</v>
      </c>
      <c r="S510" s="137"/>
      <c r="T510" s="139">
        <f>SUM(T511:T528)</f>
        <v>0</v>
      </c>
      <c r="AR510" s="132" t="s">
        <v>87</v>
      </c>
      <c r="AT510" s="140" t="s">
        <v>76</v>
      </c>
      <c r="AU510" s="140" t="s">
        <v>85</v>
      </c>
      <c r="AY510" s="132" t="s">
        <v>121</v>
      </c>
      <c r="BK510" s="141">
        <f>SUM(BK511:BK528)</f>
        <v>0</v>
      </c>
    </row>
    <row r="511" spans="1:65" s="2" customFormat="1" ht="24.2" customHeight="1">
      <c r="A511" s="33"/>
      <c r="B511" s="144"/>
      <c r="C511" s="145" t="s">
        <v>1021</v>
      </c>
      <c r="D511" s="145" t="s">
        <v>124</v>
      </c>
      <c r="E511" s="146" t="s">
        <v>1022</v>
      </c>
      <c r="F511" s="147" t="s">
        <v>1023</v>
      </c>
      <c r="G511" s="148" t="s">
        <v>429</v>
      </c>
      <c r="H511" s="149">
        <v>9</v>
      </c>
      <c r="I511" s="150"/>
      <c r="J511" s="151">
        <f>ROUND(I511*H511,2)</f>
        <v>0</v>
      </c>
      <c r="K511" s="147" t="s">
        <v>128</v>
      </c>
      <c r="L511" s="34"/>
      <c r="M511" s="152" t="s">
        <v>1</v>
      </c>
      <c r="N511" s="153" t="s">
        <v>42</v>
      </c>
      <c r="O511" s="59"/>
      <c r="P511" s="154">
        <f>O511*H511</f>
        <v>0</v>
      </c>
      <c r="Q511" s="154">
        <v>0</v>
      </c>
      <c r="R511" s="154">
        <f>Q511*H511</f>
        <v>0</v>
      </c>
      <c r="S511" s="154">
        <v>0</v>
      </c>
      <c r="T511" s="155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56" t="s">
        <v>274</v>
      </c>
      <c r="AT511" s="156" t="s">
        <v>124</v>
      </c>
      <c r="AU511" s="156" t="s">
        <v>87</v>
      </c>
      <c r="AY511" s="18" t="s">
        <v>121</v>
      </c>
      <c r="BE511" s="157">
        <f>IF(N511="základní",J511,0)</f>
        <v>0</v>
      </c>
      <c r="BF511" s="157">
        <f>IF(N511="snížená",J511,0)</f>
        <v>0</v>
      </c>
      <c r="BG511" s="157">
        <f>IF(N511="zákl. přenesená",J511,0)</f>
        <v>0</v>
      </c>
      <c r="BH511" s="157">
        <f>IF(N511="sníž. přenesená",J511,0)</f>
        <v>0</v>
      </c>
      <c r="BI511" s="157">
        <f>IF(N511="nulová",J511,0)</f>
        <v>0</v>
      </c>
      <c r="BJ511" s="18" t="s">
        <v>85</v>
      </c>
      <c r="BK511" s="157">
        <f>ROUND(I511*H511,2)</f>
        <v>0</v>
      </c>
      <c r="BL511" s="18" t="s">
        <v>274</v>
      </c>
      <c r="BM511" s="156" t="s">
        <v>1024</v>
      </c>
    </row>
    <row r="512" spans="1:65" s="13" customFormat="1" ht="11.25">
      <c r="B512" s="167"/>
      <c r="D512" s="158" t="s">
        <v>206</v>
      </c>
      <c r="E512" s="168" t="s">
        <v>1</v>
      </c>
      <c r="F512" s="169" t="s">
        <v>1025</v>
      </c>
      <c r="H512" s="170">
        <v>9</v>
      </c>
      <c r="I512" s="171"/>
      <c r="L512" s="167"/>
      <c r="M512" s="172"/>
      <c r="N512" s="173"/>
      <c r="O512" s="173"/>
      <c r="P512" s="173"/>
      <c r="Q512" s="173"/>
      <c r="R512" s="173"/>
      <c r="S512" s="173"/>
      <c r="T512" s="174"/>
      <c r="AT512" s="168" t="s">
        <v>206</v>
      </c>
      <c r="AU512" s="168" t="s">
        <v>87</v>
      </c>
      <c r="AV512" s="13" t="s">
        <v>87</v>
      </c>
      <c r="AW512" s="13" t="s">
        <v>32</v>
      </c>
      <c r="AX512" s="13" t="s">
        <v>85</v>
      </c>
      <c r="AY512" s="168" t="s">
        <v>121</v>
      </c>
    </row>
    <row r="513" spans="1:65" s="2" customFormat="1" ht="16.5" customHeight="1">
      <c r="A513" s="33"/>
      <c r="B513" s="144"/>
      <c r="C513" s="175" t="s">
        <v>1026</v>
      </c>
      <c r="D513" s="175" t="s">
        <v>275</v>
      </c>
      <c r="E513" s="176" t="s">
        <v>1027</v>
      </c>
      <c r="F513" s="177" t="s">
        <v>1028</v>
      </c>
      <c r="G513" s="178" t="s">
        <v>1029</v>
      </c>
      <c r="H513" s="179">
        <v>781</v>
      </c>
      <c r="I513" s="180"/>
      <c r="J513" s="181">
        <f>ROUND(I513*H513,2)</f>
        <v>0</v>
      </c>
      <c r="K513" s="177" t="s">
        <v>1</v>
      </c>
      <c r="L513" s="182"/>
      <c r="M513" s="183" t="s">
        <v>1</v>
      </c>
      <c r="N513" s="184" t="s">
        <v>42</v>
      </c>
      <c r="O513" s="59"/>
      <c r="P513" s="154">
        <f>O513*H513</f>
        <v>0</v>
      </c>
      <c r="Q513" s="154">
        <v>1E-3</v>
      </c>
      <c r="R513" s="154">
        <f>Q513*H513</f>
        <v>0.78100000000000003</v>
      </c>
      <c r="S513" s="154">
        <v>0</v>
      </c>
      <c r="T513" s="155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6" t="s">
        <v>358</v>
      </c>
      <c r="AT513" s="156" t="s">
        <v>275</v>
      </c>
      <c r="AU513" s="156" t="s">
        <v>87</v>
      </c>
      <c r="AY513" s="18" t="s">
        <v>121</v>
      </c>
      <c r="BE513" s="157">
        <f>IF(N513="základní",J513,0)</f>
        <v>0</v>
      </c>
      <c r="BF513" s="157">
        <f>IF(N513="snížená",J513,0)</f>
        <v>0</v>
      </c>
      <c r="BG513" s="157">
        <f>IF(N513="zákl. přenesená",J513,0)</f>
        <v>0</v>
      </c>
      <c r="BH513" s="157">
        <f>IF(N513="sníž. přenesená",J513,0)</f>
        <v>0</v>
      </c>
      <c r="BI513" s="157">
        <f>IF(N513="nulová",J513,0)</f>
        <v>0</v>
      </c>
      <c r="BJ513" s="18" t="s">
        <v>85</v>
      </c>
      <c r="BK513" s="157">
        <f>ROUND(I513*H513,2)</f>
        <v>0</v>
      </c>
      <c r="BL513" s="18" t="s">
        <v>274</v>
      </c>
      <c r="BM513" s="156" t="s">
        <v>1030</v>
      </c>
    </row>
    <row r="514" spans="1:65" s="2" customFormat="1" ht="19.5">
      <c r="A514" s="33"/>
      <c r="B514" s="34"/>
      <c r="C514" s="33"/>
      <c r="D514" s="158" t="s">
        <v>134</v>
      </c>
      <c r="E514" s="33"/>
      <c r="F514" s="159" t="s">
        <v>1031</v>
      </c>
      <c r="G514" s="33"/>
      <c r="H514" s="33"/>
      <c r="I514" s="160"/>
      <c r="J514" s="33"/>
      <c r="K514" s="33"/>
      <c r="L514" s="34"/>
      <c r="M514" s="161"/>
      <c r="N514" s="162"/>
      <c r="O514" s="59"/>
      <c r="P514" s="59"/>
      <c r="Q514" s="59"/>
      <c r="R514" s="59"/>
      <c r="S514" s="59"/>
      <c r="T514" s="60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18" t="s">
        <v>134</v>
      </c>
      <c r="AU514" s="18" t="s">
        <v>87</v>
      </c>
    </row>
    <row r="515" spans="1:65" s="2" customFormat="1" ht="24.2" customHeight="1">
      <c r="A515" s="33"/>
      <c r="B515" s="144"/>
      <c r="C515" s="175" t="s">
        <v>1032</v>
      </c>
      <c r="D515" s="175" t="s">
        <v>275</v>
      </c>
      <c r="E515" s="176" t="s">
        <v>1033</v>
      </c>
      <c r="F515" s="177" t="s">
        <v>1034</v>
      </c>
      <c r="G515" s="178" t="s">
        <v>223</v>
      </c>
      <c r="H515" s="179">
        <v>2.1</v>
      </c>
      <c r="I515" s="180"/>
      <c r="J515" s="181">
        <f>ROUND(I515*H515,2)</f>
        <v>0</v>
      </c>
      <c r="K515" s="177" t="s">
        <v>1</v>
      </c>
      <c r="L515" s="182"/>
      <c r="M515" s="183" t="s">
        <v>1</v>
      </c>
      <c r="N515" s="184" t="s">
        <v>42</v>
      </c>
      <c r="O515" s="59"/>
      <c r="P515" s="154">
        <f>O515*H515</f>
        <v>0</v>
      </c>
      <c r="Q515" s="154">
        <v>3.2500000000000001E-2</v>
      </c>
      <c r="R515" s="154">
        <f>Q515*H515</f>
        <v>6.8250000000000005E-2</v>
      </c>
      <c r="S515" s="154">
        <v>0</v>
      </c>
      <c r="T515" s="155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6" t="s">
        <v>358</v>
      </c>
      <c r="AT515" s="156" t="s">
        <v>275</v>
      </c>
      <c r="AU515" s="156" t="s">
        <v>87</v>
      </c>
      <c r="AY515" s="18" t="s">
        <v>121</v>
      </c>
      <c r="BE515" s="157">
        <f>IF(N515="základní",J515,0)</f>
        <v>0</v>
      </c>
      <c r="BF515" s="157">
        <f>IF(N515="snížená",J515,0)</f>
        <v>0</v>
      </c>
      <c r="BG515" s="157">
        <f>IF(N515="zákl. přenesená",J515,0)</f>
        <v>0</v>
      </c>
      <c r="BH515" s="157">
        <f>IF(N515="sníž. přenesená",J515,0)</f>
        <v>0</v>
      </c>
      <c r="BI515" s="157">
        <f>IF(N515="nulová",J515,0)</f>
        <v>0</v>
      </c>
      <c r="BJ515" s="18" t="s">
        <v>85</v>
      </c>
      <c r="BK515" s="157">
        <f>ROUND(I515*H515,2)</f>
        <v>0</v>
      </c>
      <c r="BL515" s="18" t="s">
        <v>274</v>
      </c>
      <c r="BM515" s="156" t="s">
        <v>1035</v>
      </c>
    </row>
    <row r="516" spans="1:65" s="2" customFormat="1" ht="19.5">
      <c r="A516" s="33"/>
      <c r="B516" s="34"/>
      <c r="C516" s="33"/>
      <c r="D516" s="158" t="s">
        <v>134</v>
      </c>
      <c r="E516" s="33"/>
      <c r="F516" s="159" t="s">
        <v>1031</v>
      </c>
      <c r="G516" s="33"/>
      <c r="H516" s="33"/>
      <c r="I516" s="160"/>
      <c r="J516" s="33"/>
      <c r="K516" s="33"/>
      <c r="L516" s="34"/>
      <c r="M516" s="161"/>
      <c r="N516" s="162"/>
      <c r="O516" s="59"/>
      <c r="P516" s="59"/>
      <c r="Q516" s="59"/>
      <c r="R516" s="59"/>
      <c r="S516" s="59"/>
      <c r="T516" s="60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8" t="s">
        <v>134</v>
      </c>
      <c r="AU516" s="18" t="s">
        <v>87</v>
      </c>
    </row>
    <row r="517" spans="1:65" s="2" customFormat="1" ht="33" customHeight="1">
      <c r="A517" s="33"/>
      <c r="B517" s="144"/>
      <c r="C517" s="175" t="s">
        <v>1036</v>
      </c>
      <c r="D517" s="175" t="s">
        <v>275</v>
      </c>
      <c r="E517" s="176" t="s">
        <v>1037</v>
      </c>
      <c r="F517" s="177" t="s">
        <v>1038</v>
      </c>
      <c r="G517" s="178" t="s">
        <v>223</v>
      </c>
      <c r="H517" s="179">
        <v>3.456</v>
      </c>
      <c r="I517" s="180"/>
      <c r="J517" s="181">
        <f>ROUND(I517*H517,2)</f>
        <v>0</v>
      </c>
      <c r="K517" s="177" t="s">
        <v>1</v>
      </c>
      <c r="L517" s="182"/>
      <c r="M517" s="183" t="s">
        <v>1</v>
      </c>
      <c r="N517" s="184" t="s">
        <v>42</v>
      </c>
      <c r="O517" s="59"/>
      <c r="P517" s="154">
        <f>O517*H517</f>
        <v>0</v>
      </c>
      <c r="Q517" s="154">
        <v>3.2500000000000001E-2</v>
      </c>
      <c r="R517" s="154">
        <f>Q517*H517</f>
        <v>0.11232</v>
      </c>
      <c r="S517" s="154">
        <v>0</v>
      </c>
      <c r="T517" s="155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6" t="s">
        <v>358</v>
      </c>
      <c r="AT517" s="156" t="s">
        <v>275</v>
      </c>
      <c r="AU517" s="156" t="s">
        <v>87</v>
      </c>
      <c r="AY517" s="18" t="s">
        <v>121</v>
      </c>
      <c r="BE517" s="157">
        <f>IF(N517="základní",J517,0)</f>
        <v>0</v>
      </c>
      <c r="BF517" s="157">
        <f>IF(N517="snížená",J517,0)</f>
        <v>0</v>
      </c>
      <c r="BG517" s="157">
        <f>IF(N517="zákl. přenesená",J517,0)</f>
        <v>0</v>
      </c>
      <c r="BH517" s="157">
        <f>IF(N517="sníž. přenesená",J517,0)</f>
        <v>0</v>
      </c>
      <c r="BI517" s="157">
        <f>IF(N517="nulová",J517,0)</f>
        <v>0</v>
      </c>
      <c r="BJ517" s="18" t="s">
        <v>85</v>
      </c>
      <c r="BK517" s="157">
        <f>ROUND(I517*H517,2)</f>
        <v>0</v>
      </c>
      <c r="BL517" s="18" t="s">
        <v>274</v>
      </c>
      <c r="BM517" s="156" t="s">
        <v>1039</v>
      </c>
    </row>
    <row r="518" spans="1:65" s="2" customFormat="1" ht="19.5">
      <c r="A518" s="33"/>
      <c r="B518" s="34"/>
      <c r="C518" s="33"/>
      <c r="D518" s="158" t="s">
        <v>134</v>
      </c>
      <c r="E518" s="33"/>
      <c r="F518" s="159" t="s">
        <v>1031</v>
      </c>
      <c r="G518" s="33"/>
      <c r="H518" s="33"/>
      <c r="I518" s="160"/>
      <c r="J518" s="33"/>
      <c r="K518" s="33"/>
      <c r="L518" s="34"/>
      <c r="M518" s="161"/>
      <c r="N518" s="162"/>
      <c r="O518" s="59"/>
      <c r="P518" s="59"/>
      <c r="Q518" s="59"/>
      <c r="R518" s="59"/>
      <c r="S518" s="59"/>
      <c r="T518" s="60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T518" s="18" t="s">
        <v>134</v>
      </c>
      <c r="AU518" s="18" t="s">
        <v>87</v>
      </c>
    </row>
    <row r="519" spans="1:65" s="13" customFormat="1" ht="11.25">
      <c r="B519" s="167"/>
      <c r="D519" s="158" t="s">
        <v>206</v>
      </c>
      <c r="E519" s="168" t="s">
        <v>1</v>
      </c>
      <c r="F519" s="169" t="s">
        <v>1040</v>
      </c>
      <c r="H519" s="170">
        <v>3.456</v>
      </c>
      <c r="I519" s="171"/>
      <c r="L519" s="167"/>
      <c r="M519" s="172"/>
      <c r="N519" s="173"/>
      <c r="O519" s="173"/>
      <c r="P519" s="173"/>
      <c r="Q519" s="173"/>
      <c r="R519" s="173"/>
      <c r="S519" s="173"/>
      <c r="T519" s="174"/>
      <c r="AT519" s="168" t="s">
        <v>206</v>
      </c>
      <c r="AU519" s="168" t="s">
        <v>87</v>
      </c>
      <c r="AV519" s="13" t="s">
        <v>87</v>
      </c>
      <c r="AW519" s="13" t="s">
        <v>32</v>
      </c>
      <c r="AX519" s="13" t="s">
        <v>85</v>
      </c>
      <c r="AY519" s="168" t="s">
        <v>121</v>
      </c>
    </row>
    <row r="520" spans="1:65" s="2" customFormat="1" ht="24.2" customHeight="1">
      <c r="A520" s="33"/>
      <c r="B520" s="144"/>
      <c r="C520" s="145" t="s">
        <v>1041</v>
      </c>
      <c r="D520" s="145" t="s">
        <v>124</v>
      </c>
      <c r="E520" s="146" t="s">
        <v>1042</v>
      </c>
      <c r="F520" s="147" t="s">
        <v>1043</v>
      </c>
      <c r="G520" s="148" t="s">
        <v>429</v>
      </c>
      <c r="H520" s="149">
        <v>8.1999999999999993</v>
      </c>
      <c r="I520" s="150"/>
      <c r="J520" s="151">
        <f>ROUND(I520*H520,2)</f>
        <v>0</v>
      </c>
      <c r="K520" s="147" t="s">
        <v>128</v>
      </c>
      <c r="L520" s="34"/>
      <c r="M520" s="152" t="s">
        <v>1</v>
      </c>
      <c r="N520" s="153" t="s">
        <v>42</v>
      </c>
      <c r="O520" s="59"/>
      <c r="P520" s="154">
        <f>O520*H520</f>
        <v>0</v>
      </c>
      <c r="Q520" s="154">
        <v>0</v>
      </c>
      <c r="R520" s="154">
        <f>Q520*H520</f>
        <v>0</v>
      </c>
      <c r="S520" s="154">
        <v>0</v>
      </c>
      <c r="T520" s="155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56" t="s">
        <v>274</v>
      </c>
      <c r="AT520" s="156" t="s">
        <v>124</v>
      </c>
      <c r="AU520" s="156" t="s">
        <v>87</v>
      </c>
      <c r="AY520" s="18" t="s">
        <v>121</v>
      </c>
      <c r="BE520" s="157">
        <f>IF(N520="základní",J520,0)</f>
        <v>0</v>
      </c>
      <c r="BF520" s="157">
        <f>IF(N520="snížená",J520,0)</f>
        <v>0</v>
      </c>
      <c r="BG520" s="157">
        <f>IF(N520="zákl. přenesená",J520,0)</f>
        <v>0</v>
      </c>
      <c r="BH520" s="157">
        <f>IF(N520="sníž. přenesená",J520,0)</f>
        <v>0</v>
      </c>
      <c r="BI520" s="157">
        <f>IF(N520="nulová",J520,0)</f>
        <v>0</v>
      </c>
      <c r="BJ520" s="18" t="s">
        <v>85</v>
      </c>
      <c r="BK520" s="157">
        <f>ROUND(I520*H520,2)</f>
        <v>0</v>
      </c>
      <c r="BL520" s="18" t="s">
        <v>274</v>
      </c>
      <c r="BM520" s="156" t="s">
        <v>1044</v>
      </c>
    </row>
    <row r="521" spans="1:65" s="13" customFormat="1" ht="11.25">
      <c r="B521" s="167"/>
      <c r="D521" s="158" t="s">
        <v>206</v>
      </c>
      <c r="E521" s="168" t="s">
        <v>1</v>
      </c>
      <c r="F521" s="169" t="s">
        <v>1045</v>
      </c>
      <c r="H521" s="170">
        <v>8.1999999999999993</v>
      </c>
      <c r="I521" s="171"/>
      <c r="L521" s="167"/>
      <c r="M521" s="172"/>
      <c r="N521" s="173"/>
      <c r="O521" s="173"/>
      <c r="P521" s="173"/>
      <c r="Q521" s="173"/>
      <c r="R521" s="173"/>
      <c r="S521" s="173"/>
      <c r="T521" s="174"/>
      <c r="AT521" s="168" t="s">
        <v>206</v>
      </c>
      <c r="AU521" s="168" t="s">
        <v>87</v>
      </c>
      <c r="AV521" s="13" t="s">
        <v>87</v>
      </c>
      <c r="AW521" s="13" t="s">
        <v>32</v>
      </c>
      <c r="AX521" s="13" t="s">
        <v>85</v>
      </c>
      <c r="AY521" s="168" t="s">
        <v>121</v>
      </c>
    </row>
    <row r="522" spans="1:65" s="2" customFormat="1" ht="21.75" customHeight="1">
      <c r="A522" s="33"/>
      <c r="B522" s="144"/>
      <c r="C522" s="175" t="s">
        <v>1046</v>
      </c>
      <c r="D522" s="175" t="s">
        <v>275</v>
      </c>
      <c r="E522" s="176" t="s">
        <v>1047</v>
      </c>
      <c r="F522" s="177" t="s">
        <v>1048</v>
      </c>
      <c r="G522" s="178" t="s">
        <v>1029</v>
      </c>
      <c r="H522" s="179">
        <v>99.4</v>
      </c>
      <c r="I522" s="180"/>
      <c r="J522" s="181">
        <f>ROUND(I522*H522,2)</f>
        <v>0</v>
      </c>
      <c r="K522" s="177" t="s">
        <v>1</v>
      </c>
      <c r="L522" s="182"/>
      <c r="M522" s="183" t="s">
        <v>1</v>
      </c>
      <c r="N522" s="184" t="s">
        <v>42</v>
      </c>
      <c r="O522" s="59"/>
      <c r="P522" s="154">
        <f>O522*H522</f>
        <v>0</v>
      </c>
      <c r="Q522" s="154">
        <v>1E-3</v>
      </c>
      <c r="R522" s="154">
        <f>Q522*H522</f>
        <v>9.9400000000000002E-2</v>
      </c>
      <c r="S522" s="154">
        <v>0</v>
      </c>
      <c r="T522" s="155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56" t="s">
        <v>358</v>
      </c>
      <c r="AT522" s="156" t="s">
        <v>275</v>
      </c>
      <c r="AU522" s="156" t="s">
        <v>87</v>
      </c>
      <c r="AY522" s="18" t="s">
        <v>121</v>
      </c>
      <c r="BE522" s="157">
        <f>IF(N522="základní",J522,0)</f>
        <v>0</v>
      </c>
      <c r="BF522" s="157">
        <f>IF(N522="snížená",J522,0)</f>
        <v>0</v>
      </c>
      <c r="BG522" s="157">
        <f>IF(N522="zákl. přenesená",J522,0)</f>
        <v>0</v>
      </c>
      <c r="BH522" s="157">
        <f>IF(N522="sníž. přenesená",J522,0)</f>
        <v>0</v>
      </c>
      <c r="BI522" s="157">
        <f>IF(N522="nulová",J522,0)</f>
        <v>0</v>
      </c>
      <c r="BJ522" s="18" t="s">
        <v>85</v>
      </c>
      <c r="BK522" s="157">
        <f>ROUND(I522*H522,2)</f>
        <v>0</v>
      </c>
      <c r="BL522" s="18" t="s">
        <v>274</v>
      </c>
      <c r="BM522" s="156" t="s">
        <v>1049</v>
      </c>
    </row>
    <row r="523" spans="1:65" s="2" customFormat="1" ht="19.5">
      <c r="A523" s="33"/>
      <c r="B523" s="34"/>
      <c r="C523" s="33"/>
      <c r="D523" s="158" t="s">
        <v>134</v>
      </c>
      <c r="E523" s="33"/>
      <c r="F523" s="159" t="s">
        <v>1050</v>
      </c>
      <c r="G523" s="33"/>
      <c r="H523" s="33"/>
      <c r="I523" s="160"/>
      <c r="J523" s="33"/>
      <c r="K523" s="33"/>
      <c r="L523" s="34"/>
      <c r="M523" s="161"/>
      <c r="N523" s="162"/>
      <c r="O523" s="59"/>
      <c r="P523" s="59"/>
      <c r="Q523" s="59"/>
      <c r="R523" s="59"/>
      <c r="S523" s="59"/>
      <c r="T523" s="60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T523" s="18" t="s">
        <v>134</v>
      </c>
      <c r="AU523" s="18" t="s">
        <v>87</v>
      </c>
    </row>
    <row r="524" spans="1:65" s="2" customFormat="1" ht="24.2" customHeight="1">
      <c r="A524" s="33"/>
      <c r="B524" s="144"/>
      <c r="C524" s="145" t="s">
        <v>1051</v>
      </c>
      <c r="D524" s="145" t="s">
        <v>124</v>
      </c>
      <c r="E524" s="146" t="s">
        <v>1052</v>
      </c>
      <c r="F524" s="147" t="s">
        <v>1053</v>
      </c>
      <c r="G524" s="148" t="s">
        <v>1029</v>
      </c>
      <c r="H524" s="149">
        <v>3893</v>
      </c>
      <c r="I524" s="150"/>
      <c r="J524" s="151">
        <f>ROUND(I524*H524,2)</f>
        <v>0</v>
      </c>
      <c r="K524" s="147" t="s">
        <v>128</v>
      </c>
      <c r="L524" s="34"/>
      <c r="M524" s="152" t="s">
        <v>1</v>
      </c>
      <c r="N524" s="153" t="s">
        <v>42</v>
      </c>
      <c r="O524" s="59"/>
      <c r="P524" s="154">
        <f>O524*H524</f>
        <v>0</v>
      </c>
      <c r="Q524" s="154">
        <v>5.0000000000000002E-5</v>
      </c>
      <c r="R524" s="154">
        <f>Q524*H524</f>
        <v>0.19465000000000002</v>
      </c>
      <c r="S524" s="154">
        <v>0</v>
      </c>
      <c r="T524" s="155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56" t="s">
        <v>274</v>
      </c>
      <c r="AT524" s="156" t="s">
        <v>124</v>
      </c>
      <c r="AU524" s="156" t="s">
        <v>87</v>
      </c>
      <c r="AY524" s="18" t="s">
        <v>121</v>
      </c>
      <c r="BE524" s="157">
        <f>IF(N524="základní",J524,0)</f>
        <v>0</v>
      </c>
      <c r="BF524" s="157">
        <f>IF(N524="snížená",J524,0)</f>
        <v>0</v>
      </c>
      <c r="BG524" s="157">
        <f>IF(N524="zákl. přenesená",J524,0)</f>
        <v>0</v>
      </c>
      <c r="BH524" s="157">
        <f>IF(N524="sníž. přenesená",J524,0)</f>
        <v>0</v>
      </c>
      <c r="BI524" s="157">
        <f>IF(N524="nulová",J524,0)</f>
        <v>0</v>
      </c>
      <c r="BJ524" s="18" t="s">
        <v>85</v>
      </c>
      <c r="BK524" s="157">
        <f>ROUND(I524*H524,2)</f>
        <v>0</v>
      </c>
      <c r="BL524" s="18" t="s">
        <v>274</v>
      </c>
      <c r="BM524" s="156" t="s">
        <v>1054</v>
      </c>
    </row>
    <row r="525" spans="1:65" s="13" customFormat="1" ht="11.25">
      <c r="B525" s="167"/>
      <c r="D525" s="158" t="s">
        <v>206</v>
      </c>
      <c r="E525" s="168" t="s">
        <v>1</v>
      </c>
      <c r="F525" s="169" t="s">
        <v>1055</v>
      </c>
      <c r="H525" s="170">
        <v>3893</v>
      </c>
      <c r="I525" s="171"/>
      <c r="L525" s="167"/>
      <c r="M525" s="172"/>
      <c r="N525" s="173"/>
      <c r="O525" s="173"/>
      <c r="P525" s="173"/>
      <c r="Q525" s="173"/>
      <c r="R525" s="173"/>
      <c r="S525" s="173"/>
      <c r="T525" s="174"/>
      <c r="AT525" s="168" t="s">
        <v>206</v>
      </c>
      <c r="AU525" s="168" t="s">
        <v>87</v>
      </c>
      <c r="AV525" s="13" t="s">
        <v>87</v>
      </c>
      <c r="AW525" s="13" t="s">
        <v>32</v>
      </c>
      <c r="AX525" s="13" t="s">
        <v>85</v>
      </c>
      <c r="AY525" s="168" t="s">
        <v>121</v>
      </c>
    </row>
    <row r="526" spans="1:65" s="2" customFormat="1" ht="33" customHeight="1">
      <c r="A526" s="33"/>
      <c r="B526" s="144"/>
      <c r="C526" s="175" t="s">
        <v>1056</v>
      </c>
      <c r="D526" s="175" t="s">
        <v>275</v>
      </c>
      <c r="E526" s="176" t="s">
        <v>1057</v>
      </c>
      <c r="F526" s="177" t="s">
        <v>1058</v>
      </c>
      <c r="G526" s="178" t="s">
        <v>1029</v>
      </c>
      <c r="H526" s="179">
        <v>3893</v>
      </c>
      <c r="I526" s="180"/>
      <c r="J526" s="181">
        <f>ROUND(I526*H526,2)</f>
        <v>0</v>
      </c>
      <c r="K526" s="177" t="s">
        <v>1</v>
      </c>
      <c r="L526" s="182"/>
      <c r="M526" s="183" t="s">
        <v>1</v>
      </c>
      <c r="N526" s="184" t="s">
        <v>42</v>
      </c>
      <c r="O526" s="59"/>
      <c r="P526" s="154">
        <f>O526*H526</f>
        <v>0</v>
      </c>
      <c r="Q526" s="154">
        <v>1E-3</v>
      </c>
      <c r="R526" s="154">
        <f>Q526*H526</f>
        <v>3.8930000000000002</v>
      </c>
      <c r="S526" s="154">
        <v>0</v>
      </c>
      <c r="T526" s="155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56" t="s">
        <v>358</v>
      </c>
      <c r="AT526" s="156" t="s">
        <v>275</v>
      </c>
      <c r="AU526" s="156" t="s">
        <v>87</v>
      </c>
      <c r="AY526" s="18" t="s">
        <v>121</v>
      </c>
      <c r="BE526" s="157">
        <f>IF(N526="základní",J526,0)</f>
        <v>0</v>
      </c>
      <c r="BF526" s="157">
        <f>IF(N526="snížená",J526,0)</f>
        <v>0</v>
      </c>
      <c r="BG526" s="157">
        <f>IF(N526="zákl. přenesená",J526,0)</f>
        <v>0</v>
      </c>
      <c r="BH526" s="157">
        <f>IF(N526="sníž. přenesená",J526,0)</f>
        <v>0</v>
      </c>
      <c r="BI526" s="157">
        <f>IF(N526="nulová",J526,0)</f>
        <v>0</v>
      </c>
      <c r="BJ526" s="18" t="s">
        <v>85</v>
      </c>
      <c r="BK526" s="157">
        <f>ROUND(I526*H526,2)</f>
        <v>0</v>
      </c>
      <c r="BL526" s="18" t="s">
        <v>274</v>
      </c>
      <c r="BM526" s="156" t="s">
        <v>1059</v>
      </c>
    </row>
    <row r="527" spans="1:65" s="2" customFormat="1" ht="24.2" customHeight="1">
      <c r="A527" s="33"/>
      <c r="B527" s="144"/>
      <c r="C527" s="145" t="s">
        <v>1060</v>
      </c>
      <c r="D527" s="145" t="s">
        <v>124</v>
      </c>
      <c r="E527" s="146" t="s">
        <v>1061</v>
      </c>
      <c r="F527" s="147" t="s">
        <v>1062</v>
      </c>
      <c r="G527" s="148" t="s">
        <v>235</v>
      </c>
      <c r="H527" s="149">
        <v>5.149</v>
      </c>
      <c r="I527" s="150"/>
      <c r="J527" s="151">
        <f>ROUND(I527*H527,2)</f>
        <v>0</v>
      </c>
      <c r="K527" s="147" t="s">
        <v>128</v>
      </c>
      <c r="L527" s="34"/>
      <c r="M527" s="152" t="s">
        <v>1</v>
      </c>
      <c r="N527" s="153" t="s">
        <v>42</v>
      </c>
      <c r="O527" s="59"/>
      <c r="P527" s="154">
        <f>O527*H527</f>
        <v>0</v>
      </c>
      <c r="Q527" s="154">
        <v>0</v>
      </c>
      <c r="R527" s="154">
        <f>Q527*H527</f>
        <v>0</v>
      </c>
      <c r="S527" s="154">
        <v>0</v>
      </c>
      <c r="T527" s="155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6" t="s">
        <v>274</v>
      </c>
      <c r="AT527" s="156" t="s">
        <v>124</v>
      </c>
      <c r="AU527" s="156" t="s">
        <v>87</v>
      </c>
      <c r="AY527" s="18" t="s">
        <v>121</v>
      </c>
      <c r="BE527" s="157">
        <f>IF(N527="základní",J527,0)</f>
        <v>0</v>
      </c>
      <c r="BF527" s="157">
        <f>IF(N527="snížená",J527,0)</f>
        <v>0</v>
      </c>
      <c r="BG527" s="157">
        <f>IF(N527="zákl. přenesená",J527,0)</f>
        <v>0</v>
      </c>
      <c r="BH527" s="157">
        <f>IF(N527="sníž. přenesená",J527,0)</f>
        <v>0</v>
      </c>
      <c r="BI527" s="157">
        <f>IF(N527="nulová",J527,0)</f>
        <v>0</v>
      </c>
      <c r="BJ527" s="18" t="s">
        <v>85</v>
      </c>
      <c r="BK527" s="157">
        <f>ROUND(I527*H527,2)</f>
        <v>0</v>
      </c>
      <c r="BL527" s="18" t="s">
        <v>274</v>
      </c>
      <c r="BM527" s="156" t="s">
        <v>1063</v>
      </c>
    </row>
    <row r="528" spans="1:65" s="2" customFormat="1" ht="24.2" customHeight="1">
      <c r="A528" s="33"/>
      <c r="B528" s="144"/>
      <c r="C528" s="145" t="s">
        <v>1064</v>
      </c>
      <c r="D528" s="145" t="s">
        <v>124</v>
      </c>
      <c r="E528" s="146" t="s">
        <v>1065</v>
      </c>
      <c r="F528" s="147" t="s">
        <v>1066</v>
      </c>
      <c r="G528" s="148" t="s">
        <v>235</v>
      </c>
      <c r="H528" s="149">
        <v>5.149</v>
      </c>
      <c r="I528" s="150"/>
      <c r="J528" s="151">
        <f>ROUND(I528*H528,2)</f>
        <v>0</v>
      </c>
      <c r="K528" s="147" t="s">
        <v>128</v>
      </c>
      <c r="L528" s="34"/>
      <c r="M528" s="152" t="s">
        <v>1</v>
      </c>
      <c r="N528" s="153" t="s">
        <v>42</v>
      </c>
      <c r="O528" s="59"/>
      <c r="P528" s="154">
        <f>O528*H528</f>
        <v>0</v>
      </c>
      <c r="Q528" s="154">
        <v>0</v>
      </c>
      <c r="R528" s="154">
        <f>Q528*H528</f>
        <v>0</v>
      </c>
      <c r="S528" s="154">
        <v>0</v>
      </c>
      <c r="T528" s="155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56" t="s">
        <v>274</v>
      </c>
      <c r="AT528" s="156" t="s">
        <v>124</v>
      </c>
      <c r="AU528" s="156" t="s">
        <v>87</v>
      </c>
      <c r="AY528" s="18" t="s">
        <v>121</v>
      </c>
      <c r="BE528" s="157">
        <f>IF(N528="základní",J528,0)</f>
        <v>0</v>
      </c>
      <c r="BF528" s="157">
        <f>IF(N528="snížená",J528,0)</f>
        <v>0</v>
      </c>
      <c r="BG528" s="157">
        <f>IF(N528="zákl. přenesená",J528,0)</f>
        <v>0</v>
      </c>
      <c r="BH528" s="157">
        <f>IF(N528="sníž. přenesená",J528,0)</f>
        <v>0</v>
      </c>
      <c r="BI528" s="157">
        <f>IF(N528="nulová",J528,0)</f>
        <v>0</v>
      </c>
      <c r="BJ528" s="18" t="s">
        <v>85</v>
      </c>
      <c r="BK528" s="157">
        <f>ROUND(I528*H528,2)</f>
        <v>0</v>
      </c>
      <c r="BL528" s="18" t="s">
        <v>274</v>
      </c>
      <c r="BM528" s="156" t="s">
        <v>1067</v>
      </c>
    </row>
    <row r="529" spans="1:65" s="12" customFormat="1" ht="22.9" customHeight="1">
      <c r="B529" s="131"/>
      <c r="D529" s="132" t="s">
        <v>76</v>
      </c>
      <c r="E529" s="142" t="s">
        <v>1068</v>
      </c>
      <c r="F529" s="142" t="s">
        <v>1069</v>
      </c>
      <c r="I529" s="134"/>
      <c r="J529" s="143">
        <f>BK529</f>
        <v>0</v>
      </c>
      <c r="L529" s="131"/>
      <c r="M529" s="136"/>
      <c r="N529" s="137"/>
      <c r="O529" s="137"/>
      <c r="P529" s="138">
        <f>SUM(P530:P551)</f>
        <v>0</v>
      </c>
      <c r="Q529" s="137"/>
      <c r="R529" s="138">
        <f>SUM(R530:R551)</f>
        <v>0.33753024999999992</v>
      </c>
      <c r="S529" s="137"/>
      <c r="T529" s="139">
        <f>SUM(T530:T551)</f>
        <v>0</v>
      </c>
      <c r="AR529" s="132" t="s">
        <v>87</v>
      </c>
      <c r="AT529" s="140" t="s">
        <v>76</v>
      </c>
      <c r="AU529" s="140" t="s">
        <v>85</v>
      </c>
      <c r="AY529" s="132" t="s">
        <v>121</v>
      </c>
      <c r="BK529" s="141">
        <f>SUM(BK530:BK551)</f>
        <v>0</v>
      </c>
    </row>
    <row r="530" spans="1:65" s="2" customFormat="1" ht="16.5" customHeight="1">
      <c r="A530" s="33"/>
      <c r="B530" s="144"/>
      <c r="C530" s="145" t="s">
        <v>1070</v>
      </c>
      <c r="D530" s="145" t="s">
        <v>124</v>
      </c>
      <c r="E530" s="146" t="s">
        <v>1071</v>
      </c>
      <c r="F530" s="147" t="s">
        <v>1072</v>
      </c>
      <c r="G530" s="148" t="s">
        <v>223</v>
      </c>
      <c r="H530" s="149">
        <v>11.4</v>
      </c>
      <c r="I530" s="150"/>
      <c r="J530" s="151">
        <f>ROUND(I530*H530,2)</f>
        <v>0</v>
      </c>
      <c r="K530" s="147" t="s">
        <v>128</v>
      </c>
      <c r="L530" s="34"/>
      <c r="M530" s="152" t="s">
        <v>1</v>
      </c>
      <c r="N530" s="153" t="s">
        <v>42</v>
      </c>
      <c r="O530" s="59"/>
      <c r="P530" s="154">
        <f>O530*H530</f>
        <v>0</v>
      </c>
      <c r="Q530" s="154">
        <v>0</v>
      </c>
      <c r="R530" s="154">
        <f>Q530*H530</f>
        <v>0</v>
      </c>
      <c r="S530" s="154">
        <v>0</v>
      </c>
      <c r="T530" s="155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56" t="s">
        <v>274</v>
      </c>
      <c r="AT530" s="156" t="s">
        <v>124</v>
      </c>
      <c r="AU530" s="156" t="s">
        <v>87</v>
      </c>
      <c r="AY530" s="18" t="s">
        <v>121</v>
      </c>
      <c r="BE530" s="157">
        <f>IF(N530="základní",J530,0)</f>
        <v>0</v>
      </c>
      <c r="BF530" s="157">
        <f>IF(N530="snížená",J530,0)</f>
        <v>0</v>
      </c>
      <c r="BG530" s="157">
        <f>IF(N530="zákl. přenesená",J530,0)</f>
        <v>0</v>
      </c>
      <c r="BH530" s="157">
        <f>IF(N530="sníž. přenesená",J530,0)</f>
        <v>0</v>
      </c>
      <c r="BI530" s="157">
        <f>IF(N530="nulová",J530,0)</f>
        <v>0</v>
      </c>
      <c r="BJ530" s="18" t="s">
        <v>85</v>
      </c>
      <c r="BK530" s="157">
        <f>ROUND(I530*H530,2)</f>
        <v>0</v>
      </c>
      <c r="BL530" s="18" t="s">
        <v>274</v>
      </c>
      <c r="BM530" s="156" t="s">
        <v>1073</v>
      </c>
    </row>
    <row r="531" spans="1:65" s="13" customFormat="1" ht="11.25">
      <c r="B531" s="167"/>
      <c r="D531" s="158" t="s">
        <v>206</v>
      </c>
      <c r="E531" s="168" t="s">
        <v>1</v>
      </c>
      <c r="F531" s="169" t="s">
        <v>1074</v>
      </c>
      <c r="H531" s="170">
        <v>5.6</v>
      </c>
      <c r="I531" s="171"/>
      <c r="L531" s="167"/>
      <c r="M531" s="172"/>
      <c r="N531" s="173"/>
      <c r="O531" s="173"/>
      <c r="P531" s="173"/>
      <c r="Q531" s="173"/>
      <c r="R531" s="173"/>
      <c r="S531" s="173"/>
      <c r="T531" s="174"/>
      <c r="AT531" s="168" t="s">
        <v>206</v>
      </c>
      <c r="AU531" s="168" t="s">
        <v>87</v>
      </c>
      <c r="AV531" s="13" t="s">
        <v>87</v>
      </c>
      <c r="AW531" s="13" t="s">
        <v>32</v>
      </c>
      <c r="AX531" s="13" t="s">
        <v>77</v>
      </c>
      <c r="AY531" s="168" t="s">
        <v>121</v>
      </c>
    </row>
    <row r="532" spans="1:65" s="13" customFormat="1" ht="11.25">
      <c r="B532" s="167"/>
      <c r="D532" s="158" t="s">
        <v>206</v>
      </c>
      <c r="E532" s="168" t="s">
        <v>1</v>
      </c>
      <c r="F532" s="169" t="s">
        <v>1075</v>
      </c>
      <c r="H532" s="170">
        <v>5.8</v>
      </c>
      <c r="I532" s="171"/>
      <c r="L532" s="167"/>
      <c r="M532" s="172"/>
      <c r="N532" s="173"/>
      <c r="O532" s="173"/>
      <c r="P532" s="173"/>
      <c r="Q532" s="173"/>
      <c r="R532" s="173"/>
      <c r="S532" s="173"/>
      <c r="T532" s="174"/>
      <c r="AT532" s="168" t="s">
        <v>206</v>
      </c>
      <c r="AU532" s="168" t="s">
        <v>87</v>
      </c>
      <c r="AV532" s="13" t="s">
        <v>87</v>
      </c>
      <c r="AW532" s="13" t="s">
        <v>32</v>
      </c>
      <c r="AX532" s="13" t="s">
        <v>77</v>
      </c>
      <c r="AY532" s="168" t="s">
        <v>121</v>
      </c>
    </row>
    <row r="533" spans="1:65" s="14" customFormat="1" ht="11.25">
      <c r="B533" s="185"/>
      <c r="D533" s="158" t="s">
        <v>206</v>
      </c>
      <c r="E533" s="186" t="s">
        <v>1</v>
      </c>
      <c r="F533" s="187" t="s">
        <v>289</v>
      </c>
      <c r="H533" s="188">
        <v>11.399999999999999</v>
      </c>
      <c r="I533" s="189"/>
      <c r="L533" s="185"/>
      <c r="M533" s="190"/>
      <c r="N533" s="191"/>
      <c r="O533" s="191"/>
      <c r="P533" s="191"/>
      <c r="Q533" s="191"/>
      <c r="R533" s="191"/>
      <c r="S533" s="191"/>
      <c r="T533" s="192"/>
      <c r="AT533" s="186" t="s">
        <v>206</v>
      </c>
      <c r="AU533" s="186" t="s">
        <v>87</v>
      </c>
      <c r="AV533" s="14" t="s">
        <v>140</v>
      </c>
      <c r="AW533" s="14" t="s">
        <v>32</v>
      </c>
      <c r="AX533" s="14" t="s">
        <v>85</v>
      </c>
      <c r="AY533" s="186" t="s">
        <v>121</v>
      </c>
    </row>
    <row r="534" spans="1:65" s="2" customFormat="1" ht="16.5" customHeight="1">
      <c r="A534" s="33"/>
      <c r="B534" s="144"/>
      <c r="C534" s="145" t="s">
        <v>1076</v>
      </c>
      <c r="D534" s="145" t="s">
        <v>124</v>
      </c>
      <c r="E534" s="146" t="s">
        <v>1077</v>
      </c>
      <c r="F534" s="147" t="s">
        <v>1078</v>
      </c>
      <c r="G534" s="148" t="s">
        <v>223</v>
      </c>
      <c r="H534" s="149">
        <v>11.4</v>
      </c>
      <c r="I534" s="150"/>
      <c r="J534" s="151">
        <f>ROUND(I534*H534,2)</f>
        <v>0</v>
      </c>
      <c r="K534" s="147" t="s">
        <v>128</v>
      </c>
      <c r="L534" s="34"/>
      <c r="M534" s="152" t="s">
        <v>1</v>
      </c>
      <c r="N534" s="153" t="s">
        <v>42</v>
      </c>
      <c r="O534" s="59"/>
      <c r="P534" s="154">
        <f>O534*H534</f>
        <v>0</v>
      </c>
      <c r="Q534" s="154">
        <v>2.9999999999999997E-4</v>
      </c>
      <c r="R534" s="154">
        <f>Q534*H534</f>
        <v>3.4199999999999999E-3</v>
      </c>
      <c r="S534" s="154">
        <v>0</v>
      </c>
      <c r="T534" s="155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56" t="s">
        <v>274</v>
      </c>
      <c r="AT534" s="156" t="s">
        <v>124</v>
      </c>
      <c r="AU534" s="156" t="s">
        <v>87</v>
      </c>
      <c r="AY534" s="18" t="s">
        <v>121</v>
      </c>
      <c r="BE534" s="157">
        <f>IF(N534="základní",J534,0)</f>
        <v>0</v>
      </c>
      <c r="BF534" s="157">
        <f>IF(N534="snížená",J534,0)</f>
        <v>0</v>
      </c>
      <c r="BG534" s="157">
        <f>IF(N534="zákl. přenesená",J534,0)</f>
        <v>0</v>
      </c>
      <c r="BH534" s="157">
        <f>IF(N534="sníž. přenesená",J534,0)</f>
        <v>0</v>
      </c>
      <c r="BI534" s="157">
        <f>IF(N534="nulová",J534,0)</f>
        <v>0</v>
      </c>
      <c r="BJ534" s="18" t="s">
        <v>85</v>
      </c>
      <c r="BK534" s="157">
        <f>ROUND(I534*H534,2)</f>
        <v>0</v>
      </c>
      <c r="BL534" s="18" t="s">
        <v>274</v>
      </c>
      <c r="BM534" s="156" t="s">
        <v>1079</v>
      </c>
    </row>
    <row r="535" spans="1:65" s="2" customFormat="1" ht="24.2" customHeight="1">
      <c r="A535" s="33"/>
      <c r="B535" s="144"/>
      <c r="C535" s="145" t="s">
        <v>1080</v>
      </c>
      <c r="D535" s="145" t="s">
        <v>124</v>
      </c>
      <c r="E535" s="146" t="s">
        <v>1081</v>
      </c>
      <c r="F535" s="147" t="s">
        <v>1082</v>
      </c>
      <c r="G535" s="148" t="s">
        <v>429</v>
      </c>
      <c r="H535" s="149">
        <v>21.25</v>
      </c>
      <c r="I535" s="150"/>
      <c r="J535" s="151">
        <f>ROUND(I535*H535,2)</f>
        <v>0</v>
      </c>
      <c r="K535" s="147" t="s">
        <v>128</v>
      </c>
      <c r="L535" s="34"/>
      <c r="M535" s="152" t="s">
        <v>1</v>
      </c>
      <c r="N535" s="153" t="s">
        <v>42</v>
      </c>
      <c r="O535" s="59"/>
      <c r="P535" s="154">
        <f>O535*H535</f>
        <v>0</v>
      </c>
      <c r="Q535" s="154">
        <v>4.2999999999999999E-4</v>
      </c>
      <c r="R535" s="154">
        <f>Q535*H535</f>
        <v>9.1374999999999998E-3</v>
      </c>
      <c r="S535" s="154">
        <v>0</v>
      </c>
      <c r="T535" s="155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56" t="s">
        <v>274</v>
      </c>
      <c r="AT535" s="156" t="s">
        <v>124</v>
      </c>
      <c r="AU535" s="156" t="s">
        <v>87</v>
      </c>
      <c r="AY535" s="18" t="s">
        <v>121</v>
      </c>
      <c r="BE535" s="157">
        <f>IF(N535="základní",J535,0)</f>
        <v>0</v>
      </c>
      <c r="BF535" s="157">
        <f>IF(N535="snížená",J535,0)</f>
        <v>0</v>
      </c>
      <c r="BG535" s="157">
        <f>IF(N535="zákl. přenesená",J535,0)</f>
        <v>0</v>
      </c>
      <c r="BH535" s="157">
        <f>IF(N535="sníž. přenesená",J535,0)</f>
        <v>0</v>
      </c>
      <c r="BI535" s="157">
        <f>IF(N535="nulová",J535,0)</f>
        <v>0</v>
      </c>
      <c r="BJ535" s="18" t="s">
        <v>85</v>
      </c>
      <c r="BK535" s="157">
        <f>ROUND(I535*H535,2)</f>
        <v>0</v>
      </c>
      <c r="BL535" s="18" t="s">
        <v>274</v>
      </c>
      <c r="BM535" s="156" t="s">
        <v>1083</v>
      </c>
    </row>
    <row r="536" spans="1:65" s="13" customFormat="1" ht="11.25">
      <c r="B536" s="167"/>
      <c r="D536" s="158" t="s">
        <v>206</v>
      </c>
      <c r="E536" s="168" t="s">
        <v>1</v>
      </c>
      <c r="F536" s="169" t="s">
        <v>1084</v>
      </c>
      <c r="H536" s="170">
        <v>9.8000000000000007</v>
      </c>
      <c r="I536" s="171"/>
      <c r="L536" s="167"/>
      <c r="M536" s="172"/>
      <c r="N536" s="173"/>
      <c r="O536" s="173"/>
      <c r="P536" s="173"/>
      <c r="Q536" s="173"/>
      <c r="R536" s="173"/>
      <c r="S536" s="173"/>
      <c r="T536" s="174"/>
      <c r="AT536" s="168" t="s">
        <v>206</v>
      </c>
      <c r="AU536" s="168" t="s">
        <v>87</v>
      </c>
      <c r="AV536" s="13" t="s">
        <v>87</v>
      </c>
      <c r="AW536" s="13" t="s">
        <v>32</v>
      </c>
      <c r="AX536" s="13" t="s">
        <v>77</v>
      </c>
      <c r="AY536" s="168" t="s">
        <v>121</v>
      </c>
    </row>
    <row r="537" spans="1:65" s="13" customFormat="1" ht="11.25">
      <c r="B537" s="167"/>
      <c r="D537" s="158" t="s">
        <v>206</v>
      </c>
      <c r="E537" s="168" t="s">
        <v>1</v>
      </c>
      <c r="F537" s="169" t="s">
        <v>1085</v>
      </c>
      <c r="H537" s="170">
        <v>10.7</v>
      </c>
      <c r="I537" s="171"/>
      <c r="L537" s="167"/>
      <c r="M537" s="172"/>
      <c r="N537" s="173"/>
      <c r="O537" s="173"/>
      <c r="P537" s="173"/>
      <c r="Q537" s="173"/>
      <c r="R537" s="173"/>
      <c r="S537" s="173"/>
      <c r="T537" s="174"/>
      <c r="AT537" s="168" t="s">
        <v>206</v>
      </c>
      <c r="AU537" s="168" t="s">
        <v>87</v>
      </c>
      <c r="AV537" s="13" t="s">
        <v>87</v>
      </c>
      <c r="AW537" s="13" t="s">
        <v>32</v>
      </c>
      <c r="AX537" s="13" t="s">
        <v>77</v>
      </c>
      <c r="AY537" s="168" t="s">
        <v>121</v>
      </c>
    </row>
    <row r="538" spans="1:65" s="13" customFormat="1" ht="11.25">
      <c r="B538" s="167"/>
      <c r="D538" s="158" t="s">
        <v>206</v>
      </c>
      <c r="E538" s="168" t="s">
        <v>1</v>
      </c>
      <c r="F538" s="169" t="s">
        <v>1086</v>
      </c>
      <c r="H538" s="170">
        <v>0.75</v>
      </c>
      <c r="I538" s="171"/>
      <c r="L538" s="167"/>
      <c r="M538" s="172"/>
      <c r="N538" s="173"/>
      <c r="O538" s="173"/>
      <c r="P538" s="173"/>
      <c r="Q538" s="173"/>
      <c r="R538" s="173"/>
      <c r="S538" s="173"/>
      <c r="T538" s="174"/>
      <c r="AT538" s="168" t="s">
        <v>206</v>
      </c>
      <c r="AU538" s="168" t="s">
        <v>87</v>
      </c>
      <c r="AV538" s="13" t="s">
        <v>87</v>
      </c>
      <c r="AW538" s="13" t="s">
        <v>32</v>
      </c>
      <c r="AX538" s="13" t="s">
        <v>77</v>
      </c>
      <c r="AY538" s="168" t="s">
        <v>121</v>
      </c>
    </row>
    <row r="539" spans="1:65" s="14" customFormat="1" ht="11.25">
      <c r="B539" s="185"/>
      <c r="D539" s="158" t="s">
        <v>206</v>
      </c>
      <c r="E539" s="186" t="s">
        <v>1</v>
      </c>
      <c r="F539" s="187" t="s">
        <v>289</v>
      </c>
      <c r="H539" s="188">
        <v>21.25</v>
      </c>
      <c r="I539" s="189"/>
      <c r="L539" s="185"/>
      <c r="M539" s="190"/>
      <c r="N539" s="191"/>
      <c r="O539" s="191"/>
      <c r="P539" s="191"/>
      <c r="Q539" s="191"/>
      <c r="R539" s="191"/>
      <c r="S539" s="191"/>
      <c r="T539" s="192"/>
      <c r="AT539" s="186" t="s">
        <v>206</v>
      </c>
      <c r="AU539" s="186" t="s">
        <v>87</v>
      </c>
      <c r="AV539" s="14" t="s">
        <v>140</v>
      </c>
      <c r="AW539" s="14" t="s">
        <v>32</v>
      </c>
      <c r="AX539" s="14" t="s">
        <v>85</v>
      </c>
      <c r="AY539" s="186" t="s">
        <v>121</v>
      </c>
    </row>
    <row r="540" spans="1:65" s="2" customFormat="1" ht="16.5" customHeight="1">
      <c r="A540" s="33"/>
      <c r="B540" s="144"/>
      <c r="C540" s="175" t="s">
        <v>1087</v>
      </c>
      <c r="D540" s="175" t="s">
        <v>275</v>
      </c>
      <c r="E540" s="176" t="s">
        <v>1088</v>
      </c>
      <c r="F540" s="177" t="s">
        <v>1089</v>
      </c>
      <c r="G540" s="178" t="s">
        <v>429</v>
      </c>
      <c r="H540" s="179">
        <v>23.375</v>
      </c>
      <c r="I540" s="180"/>
      <c r="J540" s="181">
        <f>ROUND(I540*H540,2)</f>
        <v>0</v>
      </c>
      <c r="K540" s="177" t="s">
        <v>1</v>
      </c>
      <c r="L540" s="182"/>
      <c r="M540" s="183" t="s">
        <v>1</v>
      </c>
      <c r="N540" s="184" t="s">
        <v>42</v>
      </c>
      <c r="O540" s="59"/>
      <c r="P540" s="154">
        <f>O540*H540</f>
        <v>0</v>
      </c>
      <c r="Q540" s="154">
        <v>2.1000000000000001E-4</v>
      </c>
      <c r="R540" s="154">
        <f>Q540*H540</f>
        <v>4.9087499999999999E-3</v>
      </c>
      <c r="S540" s="154">
        <v>0</v>
      </c>
      <c r="T540" s="155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56" t="s">
        <v>358</v>
      </c>
      <c r="AT540" s="156" t="s">
        <v>275</v>
      </c>
      <c r="AU540" s="156" t="s">
        <v>87</v>
      </c>
      <c r="AY540" s="18" t="s">
        <v>121</v>
      </c>
      <c r="BE540" s="157">
        <f>IF(N540="základní",J540,0)</f>
        <v>0</v>
      </c>
      <c r="BF540" s="157">
        <f>IF(N540="snížená",J540,0)</f>
        <v>0</v>
      </c>
      <c r="BG540" s="157">
        <f>IF(N540="zákl. přenesená",J540,0)</f>
        <v>0</v>
      </c>
      <c r="BH540" s="157">
        <f>IF(N540="sníž. přenesená",J540,0)</f>
        <v>0</v>
      </c>
      <c r="BI540" s="157">
        <f>IF(N540="nulová",J540,0)</f>
        <v>0</v>
      </c>
      <c r="BJ540" s="18" t="s">
        <v>85</v>
      </c>
      <c r="BK540" s="157">
        <f>ROUND(I540*H540,2)</f>
        <v>0</v>
      </c>
      <c r="BL540" s="18" t="s">
        <v>274</v>
      </c>
      <c r="BM540" s="156" t="s">
        <v>1090</v>
      </c>
    </row>
    <row r="541" spans="1:65" s="13" customFormat="1" ht="11.25">
      <c r="B541" s="167"/>
      <c r="D541" s="158" t="s">
        <v>206</v>
      </c>
      <c r="E541" s="168" t="s">
        <v>1</v>
      </c>
      <c r="F541" s="169" t="s">
        <v>1091</v>
      </c>
      <c r="H541" s="170">
        <v>23.375</v>
      </c>
      <c r="I541" s="171"/>
      <c r="L541" s="167"/>
      <c r="M541" s="172"/>
      <c r="N541" s="173"/>
      <c r="O541" s="173"/>
      <c r="P541" s="173"/>
      <c r="Q541" s="173"/>
      <c r="R541" s="173"/>
      <c r="S541" s="173"/>
      <c r="T541" s="174"/>
      <c r="AT541" s="168" t="s">
        <v>206</v>
      </c>
      <c r="AU541" s="168" t="s">
        <v>87</v>
      </c>
      <c r="AV541" s="13" t="s">
        <v>87</v>
      </c>
      <c r="AW541" s="13" t="s">
        <v>32</v>
      </c>
      <c r="AX541" s="13" t="s">
        <v>85</v>
      </c>
      <c r="AY541" s="168" t="s">
        <v>121</v>
      </c>
    </row>
    <row r="542" spans="1:65" s="2" customFormat="1" ht="37.9" customHeight="1">
      <c r="A542" s="33"/>
      <c r="B542" s="144"/>
      <c r="C542" s="145" t="s">
        <v>1092</v>
      </c>
      <c r="D542" s="145" t="s">
        <v>124</v>
      </c>
      <c r="E542" s="146" t="s">
        <v>1093</v>
      </c>
      <c r="F542" s="147" t="s">
        <v>1094</v>
      </c>
      <c r="G542" s="148" t="s">
        <v>223</v>
      </c>
      <c r="H542" s="149">
        <v>11.4</v>
      </c>
      <c r="I542" s="150"/>
      <c r="J542" s="151">
        <f>ROUND(I542*H542,2)</f>
        <v>0</v>
      </c>
      <c r="K542" s="147" t="s">
        <v>128</v>
      </c>
      <c r="L542" s="34"/>
      <c r="M542" s="152" t="s">
        <v>1</v>
      </c>
      <c r="N542" s="153" t="s">
        <v>42</v>
      </c>
      <c r="O542" s="59"/>
      <c r="P542" s="154">
        <f>O542*H542</f>
        <v>0</v>
      </c>
      <c r="Q542" s="154">
        <v>6.8900000000000003E-3</v>
      </c>
      <c r="R542" s="154">
        <f>Q542*H542</f>
        <v>7.8546000000000005E-2</v>
      </c>
      <c r="S542" s="154">
        <v>0</v>
      </c>
      <c r="T542" s="155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56" t="s">
        <v>274</v>
      </c>
      <c r="AT542" s="156" t="s">
        <v>124</v>
      </c>
      <c r="AU542" s="156" t="s">
        <v>87</v>
      </c>
      <c r="AY542" s="18" t="s">
        <v>121</v>
      </c>
      <c r="BE542" s="157">
        <f>IF(N542="základní",J542,0)</f>
        <v>0</v>
      </c>
      <c r="BF542" s="157">
        <f>IF(N542="snížená",J542,0)</f>
        <v>0</v>
      </c>
      <c r="BG542" s="157">
        <f>IF(N542="zákl. přenesená",J542,0)</f>
        <v>0</v>
      </c>
      <c r="BH542" s="157">
        <f>IF(N542="sníž. přenesená",J542,0)</f>
        <v>0</v>
      </c>
      <c r="BI542" s="157">
        <f>IF(N542="nulová",J542,0)</f>
        <v>0</v>
      </c>
      <c r="BJ542" s="18" t="s">
        <v>85</v>
      </c>
      <c r="BK542" s="157">
        <f>ROUND(I542*H542,2)</f>
        <v>0</v>
      </c>
      <c r="BL542" s="18" t="s">
        <v>274</v>
      </c>
      <c r="BM542" s="156" t="s">
        <v>1095</v>
      </c>
    </row>
    <row r="543" spans="1:65" s="13" customFormat="1" ht="11.25">
      <c r="B543" s="167"/>
      <c r="D543" s="158" t="s">
        <v>206</v>
      </c>
      <c r="E543" s="168" t="s">
        <v>1</v>
      </c>
      <c r="F543" s="169" t="s">
        <v>1074</v>
      </c>
      <c r="H543" s="170">
        <v>5.6</v>
      </c>
      <c r="I543" s="171"/>
      <c r="L543" s="167"/>
      <c r="M543" s="172"/>
      <c r="N543" s="173"/>
      <c r="O543" s="173"/>
      <c r="P543" s="173"/>
      <c r="Q543" s="173"/>
      <c r="R543" s="173"/>
      <c r="S543" s="173"/>
      <c r="T543" s="174"/>
      <c r="AT543" s="168" t="s">
        <v>206</v>
      </c>
      <c r="AU543" s="168" t="s">
        <v>87</v>
      </c>
      <c r="AV543" s="13" t="s">
        <v>87</v>
      </c>
      <c r="AW543" s="13" t="s">
        <v>32</v>
      </c>
      <c r="AX543" s="13" t="s">
        <v>77</v>
      </c>
      <c r="AY543" s="168" t="s">
        <v>121</v>
      </c>
    </row>
    <row r="544" spans="1:65" s="13" customFormat="1" ht="11.25">
      <c r="B544" s="167"/>
      <c r="D544" s="158" t="s">
        <v>206</v>
      </c>
      <c r="E544" s="168" t="s">
        <v>1</v>
      </c>
      <c r="F544" s="169" t="s">
        <v>1075</v>
      </c>
      <c r="H544" s="170">
        <v>5.8</v>
      </c>
      <c r="I544" s="171"/>
      <c r="L544" s="167"/>
      <c r="M544" s="172"/>
      <c r="N544" s="173"/>
      <c r="O544" s="173"/>
      <c r="P544" s="173"/>
      <c r="Q544" s="173"/>
      <c r="R544" s="173"/>
      <c r="S544" s="173"/>
      <c r="T544" s="174"/>
      <c r="AT544" s="168" t="s">
        <v>206</v>
      </c>
      <c r="AU544" s="168" t="s">
        <v>87</v>
      </c>
      <c r="AV544" s="13" t="s">
        <v>87</v>
      </c>
      <c r="AW544" s="13" t="s">
        <v>32</v>
      </c>
      <c r="AX544" s="13" t="s">
        <v>77</v>
      </c>
      <c r="AY544" s="168" t="s">
        <v>121</v>
      </c>
    </row>
    <row r="545" spans="1:65" s="14" customFormat="1" ht="11.25">
      <c r="B545" s="185"/>
      <c r="D545" s="158" t="s">
        <v>206</v>
      </c>
      <c r="E545" s="186" t="s">
        <v>1</v>
      </c>
      <c r="F545" s="187" t="s">
        <v>289</v>
      </c>
      <c r="H545" s="188">
        <v>11.399999999999999</v>
      </c>
      <c r="I545" s="189"/>
      <c r="L545" s="185"/>
      <c r="M545" s="190"/>
      <c r="N545" s="191"/>
      <c r="O545" s="191"/>
      <c r="P545" s="191"/>
      <c r="Q545" s="191"/>
      <c r="R545" s="191"/>
      <c r="S545" s="191"/>
      <c r="T545" s="192"/>
      <c r="AT545" s="186" t="s">
        <v>206</v>
      </c>
      <c r="AU545" s="186" t="s">
        <v>87</v>
      </c>
      <c r="AV545" s="14" t="s">
        <v>140</v>
      </c>
      <c r="AW545" s="14" t="s">
        <v>32</v>
      </c>
      <c r="AX545" s="14" t="s">
        <v>85</v>
      </c>
      <c r="AY545" s="186" t="s">
        <v>121</v>
      </c>
    </row>
    <row r="546" spans="1:65" s="2" customFormat="1" ht="37.9" customHeight="1">
      <c r="A546" s="33"/>
      <c r="B546" s="144"/>
      <c r="C546" s="175" t="s">
        <v>1096</v>
      </c>
      <c r="D546" s="175" t="s">
        <v>275</v>
      </c>
      <c r="E546" s="176" t="s">
        <v>1097</v>
      </c>
      <c r="F546" s="177" t="s">
        <v>1098</v>
      </c>
      <c r="G546" s="178" t="s">
        <v>223</v>
      </c>
      <c r="H546" s="179">
        <v>12.54</v>
      </c>
      <c r="I546" s="180"/>
      <c r="J546" s="181">
        <f>ROUND(I546*H546,2)</f>
        <v>0</v>
      </c>
      <c r="K546" s="177" t="s">
        <v>128</v>
      </c>
      <c r="L546" s="182"/>
      <c r="M546" s="183" t="s">
        <v>1</v>
      </c>
      <c r="N546" s="184" t="s">
        <v>42</v>
      </c>
      <c r="O546" s="59"/>
      <c r="P546" s="154">
        <f>O546*H546</f>
        <v>0</v>
      </c>
      <c r="Q546" s="154">
        <v>1.9199999999999998E-2</v>
      </c>
      <c r="R546" s="154">
        <f>Q546*H546</f>
        <v>0.24076799999999995</v>
      </c>
      <c r="S546" s="154">
        <v>0</v>
      </c>
      <c r="T546" s="155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56" t="s">
        <v>358</v>
      </c>
      <c r="AT546" s="156" t="s">
        <v>275</v>
      </c>
      <c r="AU546" s="156" t="s">
        <v>87</v>
      </c>
      <c r="AY546" s="18" t="s">
        <v>121</v>
      </c>
      <c r="BE546" s="157">
        <f>IF(N546="základní",J546,0)</f>
        <v>0</v>
      </c>
      <c r="BF546" s="157">
        <f>IF(N546="snížená",J546,0)</f>
        <v>0</v>
      </c>
      <c r="BG546" s="157">
        <f>IF(N546="zákl. přenesená",J546,0)</f>
        <v>0</v>
      </c>
      <c r="BH546" s="157">
        <f>IF(N546="sníž. přenesená",J546,0)</f>
        <v>0</v>
      </c>
      <c r="BI546" s="157">
        <f>IF(N546="nulová",J546,0)</f>
        <v>0</v>
      </c>
      <c r="BJ546" s="18" t="s">
        <v>85</v>
      </c>
      <c r="BK546" s="157">
        <f>ROUND(I546*H546,2)</f>
        <v>0</v>
      </c>
      <c r="BL546" s="18" t="s">
        <v>274</v>
      </c>
      <c r="BM546" s="156" t="s">
        <v>1099</v>
      </c>
    </row>
    <row r="547" spans="1:65" s="13" customFormat="1" ht="11.25">
      <c r="B547" s="167"/>
      <c r="D547" s="158" t="s">
        <v>206</v>
      </c>
      <c r="E547" s="168" t="s">
        <v>1</v>
      </c>
      <c r="F547" s="169" t="s">
        <v>1100</v>
      </c>
      <c r="H547" s="170">
        <v>12.54</v>
      </c>
      <c r="I547" s="171"/>
      <c r="L547" s="167"/>
      <c r="M547" s="172"/>
      <c r="N547" s="173"/>
      <c r="O547" s="173"/>
      <c r="P547" s="173"/>
      <c r="Q547" s="173"/>
      <c r="R547" s="173"/>
      <c r="S547" s="173"/>
      <c r="T547" s="174"/>
      <c r="AT547" s="168" t="s">
        <v>206</v>
      </c>
      <c r="AU547" s="168" t="s">
        <v>87</v>
      </c>
      <c r="AV547" s="13" t="s">
        <v>87</v>
      </c>
      <c r="AW547" s="13" t="s">
        <v>32</v>
      </c>
      <c r="AX547" s="13" t="s">
        <v>85</v>
      </c>
      <c r="AY547" s="168" t="s">
        <v>121</v>
      </c>
    </row>
    <row r="548" spans="1:65" s="2" customFormat="1" ht="37.9" customHeight="1">
      <c r="A548" s="33"/>
      <c r="B548" s="144"/>
      <c r="C548" s="145" t="s">
        <v>1101</v>
      </c>
      <c r="D548" s="145" t="s">
        <v>124</v>
      </c>
      <c r="E548" s="146" t="s">
        <v>1102</v>
      </c>
      <c r="F548" s="147" t="s">
        <v>1103</v>
      </c>
      <c r="G548" s="148" t="s">
        <v>223</v>
      </c>
      <c r="H548" s="149">
        <v>11.4</v>
      </c>
      <c r="I548" s="150"/>
      <c r="J548" s="151">
        <f>ROUND(I548*H548,2)</f>
        <v>0</v>
      </c>
      <c r="K548" s="147" t="s">
        <v>128</v>
      </c>
      <c r="L548" s="34"/>
      <c r="M548" s="152" t="s">
        <v>1</v>
      </c>
      <c r="N548" s="153" t="s">
        <v>42</v>
      </c>
      <c r="O548" s="59"/>
      <c r="P548" s="154">
        <f>O548*H548</f>
        <v>0</v>
      </c>
      <c r="Q548" s="154">
        <v>0</v>
      </c>
      <c r="R548" s="154">
        <f>Q548*H548</f>
        <v>0</v>
      </c>
      <c r="S548" s="154">
        <v>0</v>
      </c>
      <c r="T548" s="155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56" t="s">
        <v>274</v>
      </c>
      <c r="AT548" s="156" t="s">
        <v>124</v>
      </c>
      <c r="AU548" s="156" t="s">
        <v>87</v>
      </c>
      <c r="AY548" s="18" t="s">
        <v>121</v>
      </c>
      <c r="BE548" s="157">
        <f>IF(N548="základní",J548,0)</f>
        <v>0</v>
      </c>
      <c r="BF548" s="157">
        <f>IF(N548="snížená",J548,0)</f>
        <v>0</v>
      </c>
      <c r="BG548" s="157">
        <f>IF(N548="zákl. přenesená",J548,0)</f>
        <v>0</v>
      </c>
      <c r="BH548" s="157">
        <f>IF(N548="sníž. přenesená",J548,0)</f>
        <v>0</v>
      </c>
      <c r="BI548" s="157">
        <f>IF(N548="nulová",J548,0)</f>
        <v>0</v>
      </c>
      <c r="BJ548" s="18" t="s">
        <v>85</v>
      </c>
      <c r="BK548" s="157">
        <f>ROUND(I548*H548,2)</f>
        <v>0</v>
      </c>
      <c r="BL548" s="18" t="s">
        <v>274</v>
      </c>
      <c r="BM548" s="156" t="s">
        <v>1104</v>
      </c>
    </row>
    <row r="549" spans="1:65" s="2" customFormat="1" ht="16.5" customHeight="1">
      <c r="A549" s="33"/>
      <c r="B549" s="144"/>
      <c r="C549" s="145" t="s">
        <v>1105</v>
      </c>
      <c r="D549" s="145" t="s">
        <v>124</v>
      </c>
      <c r="E549" s="146" t="s">
        <v>1106</v>
      </c>
      <c r="F549" s="147" t="s">
        <v>1107</v>
      </c>
      <c r="G549" s="148" t="s">
        <v>429</v>
      </c>
      <c r="H549" s="149">
        <v>25</v>
      </c>
      <c r="I549" s="150"/>
      <c r="J549" s="151">
        <f>ROUND(I549*H549,2)</f>
        <v>0</v>
      </c>
      <c r="K549" s="147" t="s">
        <v>128</v>
      </c>
      <c r="L549" s="34"/>
      <c r="M549" s="152" t="s">
        <v>1</v>
      </c>
      <c r="N549" s="153" t="s">
        <v>42</v>
      </c>
      <c r="O549" s="59"/>
      <c r="P549" s="154">
        <f>O549*H549</f>
        <v>0</v>
      </c>
      <c r="Q549" s="154">
        <v>3.0000000000000001E-5</v>
      </c>
      <c r="R549" s="154">
        <f>Q549*H549</f>
        <v>7.5000000000000002E-4</v>
      </c>
      <c r="S549" s="154">
        <v>0</v>
      </c>
      <c r="T549" s="155">
        <f>S549*H549</f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56" t="s">
        <v>274</v>
      </c>
      <c r="AT549" s="156" t="s">
        <v>124</v>
      </c>
      <c r="AU549" s="156" t="s">
        <v>87</v>
      </c>
      <c r="AY549" s="18" t="s">
        <v>121</v>
      </c>
      <c r="BE549" s="157">
        <f>IF(N549="základní",J549,0)</f>
        <v>0</v>
      </c>
      <c r="BF549" s="157">
        <f>IF(N549="snížená",J549,0)</f>
        <v>0</v>
      </c>
      <c r="BG549" s="157">
        <f>IF(N549="zákl. přenesená",J549,0)</f>
        <v>0</v>
      </c>
      <c r="BH549" s="157">
        <f>IF(N549="sníž. přenesená",J549,0)</f>
        <v>0</v>
      </c>
      <c r="BI549" s="157">
        <f>IF(N549="nulová",J549,0)</f>
        <v>0</v>
      </c>
      <c r="BJ549" s="18" t="s">
        <v>85</v>
      </c>
      <c r="BK549" s="157">
        <f>ROUND(I549*H549,2)</f>
        <v>0</v>
      </c>
      <c r="BL549" s="18" t="s">
        <v>274</v>
      </c>
      <c r="BM549" s="156" t="s">
        <v>1108</v>
      </c>
    </row>
    <row r="550" spans="1:65" s="2" customFormat="1" ht="24.2" customHeight="1">
      <c r="A550" s="33"/>
      <c r="B550" s="144"/>
      <c r="C550" s="145" t="s">
        <v>1109</v>
      </c>
      <c r="D550" s="145" t="s">
        <v>124</v>
      </c>
      <c r="E550" s="146" t="s">
        <v>1110</v>
      </c>
      <c r="F550" s="147" t="s">
        <v>1111</v>
      </c>
      <c r="G550" s="148" t="s">
        <v>235</v>
      </c>
      <c r="H550" s="149">
        <v>0.33800000000000002</v>
      </c>
      <c r="I550" s="150"/>
      <c r="J550" s="151">
        <f>ROUND(I550*H550,2)</f>
        <v>0</v>
      </c>
      <c r="K550" s="147" t="s">
        <v>128</v>
      </c>
      <c r="L550" s="34"/>
      <c r="M550" s="152" t="s">
        <v>1</v>
      </c>
      <c r="N550" s="153" t="s">
        <v>42</v>
      </c>
      <c r="O550" s="59"/>
      <c r="P550" s="154">
        <f>O550*H550</f>
        <v>0</v>
      </c>
      <c r="Q550" s="154">
        <v>0</v>
      </c>
      <c r="R550" s="154">
        <f>Q550*H550</f>
        <v>0</v>
      </c>
      <c r="S550" s="154">
        <v>0</v>
      </c>
      <c r="T550" s="155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56" t="s">
        <v>274</v>
      </c>
      <c r="AT550" s="156" t="s">
        <v>124</v>
      </c>
      <c r="AU550" s="156" t="s">
        <v>87</v>
      </c>
      <c r="AY550" s="18" t="s">
        <v>121</v>
      </c>
      <c r="BE550" s="157">
        <f>IF(N550="základní",J550,0)</f>
        <v>0</v>
      </c>
      <c r="BF550" s="157">
        <f>IF(N550="snížená",J550,0)</f>
        <v>0</v>
      </c>
      <c r="BG550" s="157">
        <f>IF(N550="zákl. přenesená",J550,0)</f>
        <v>0</v>
      </c>
      <c r="BH550" s="157">
        <f>IF(N550="sníž. přenesená",J550,0)</f>
        <v>0</v>
      </c>
      <c r="BI550" s="157">
        <f>IF(N550="nulová",J550,0)</f>
        <v>0</v>
      </c>
      <c r="BJ550" s="18" t="s">
        <v>85</v>
      </c>
      <c r="BK550" s="157">
        <f>ROUND(I550*H550,2)</f>
        <v>0</v>
      </c>
      <c r="BL550" s="18" t="s">
        <v>274</v>
      </c>
      <c r="BM550" s="156" t="s">
        <v>1112</v>
      </c>
    </row>
    <row r="551" spans="1:65" s="2" customFormat="1" ht="24.2" customHeight="1">
      <c r="A551" s="33"/>
      <c r="B551" s="144"/>
      <c r="C551" s="145" t="s">
        <v>1113</v>
      </c>
      <c r="D551" s="145" t="s">
        <v>124</v>
      </c>
      <c r="E551" s="146" t="s">
        <v>1114</v>
      </c>
      <c r="F551" s="147" t="s">
        <v>1115</v>
      </c>
      <c r="G551" s="148" t="s">
        <v>235</v>
      </c>
      <c r="H551" s="149">
        <v>0.33800000000000002</v>
      </c>
      <c r="I551" s="150"/>
      <c r="J551" s="151">
        <f>ROUND(I551*H551,2)</f>
        <v>0</v>
      </c>
      <c r="K551" s="147" t="s">
        <v>128</v>
      </c>
      <c r="L551" s="34"/>
      <c r="M551" s="152" t="s">
        <v>1</v>
      </c>
      <c r="N551" s="153" t="s">
        <v>42</v>
      </c>
      <c r="O551" s="59"/>
      <c r="P551" s="154">
        <f>O551*H551</f>
        <v>0</v>
      </c>
      <c r="Q551" s="154">
        <v>0</v>
      </c>
      <c r="R551" s="154">
        <f>Q551*H551</f>
        <v>0</v>
      </c>
      <c r="S551" s="154">
        <v>0</v>
      </c>
      <c r="T551" s="155">
        <f>S551*H551</f>
        <v>0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156" t="s">
        <v>274</v>
      </c>
      <c r="AT551" s="156" t="s">
        <v>124</v>
      </c>
      <c r="AU551" s="156" t="s">
        <v>87</v>
      </c>
      <c r="AY551" s="18" t="s">
        <v>121</v>
      </c>
      <c r="BE551" s="157">
        <f>IF(N551="základní",J551,0)</f>
        <v>0</v>
      </c>
      <c r="BF551" s="157">
        <f>IF(N551="snížená",J551,0)</f>
        <v>0</v>
      </c>
      <c r="BG551" s="157">
        <f>IF(N551="zákl. přenesená",J551,0)</f>
        <v>0</v>
      </c>
      <c r="BH551" s="157">
        <f>IF(N551="sníž. přenesená",J551,0)</f>
        <v>0</v>
      </c>
      <c r="BI551" s="157">
        <f>IF(N551="nulová",J551,0)</f>
        <v>0</v>
      </c>
      <c r="BJ551" s="18" t="s">
        <v>85</v>
      </c>
      <c r="BK551" s="157">
        <f>ROUND(I551*H551,2)</f>
        <v>0</v>
      </c>
      <c r="BL551" s="18" t="s">
        <v>274</v>
      </c>
      <c r="BM551" s="156" t="s">
        <v>1116</v>
      </c>
    </row>
    <row r="552" spans="1:65" s="12" customFormat="1" ht="22.9" customHeight="1">
      <c r="B552" s="131"/>
      <c r="D552" s="132" t="s">
        <v>76</v>
      </c>
      <c r="E552" s="142" t="s">
        <v>1117</v>
      </c>
      <c r="F552" s="142" t="s">
        <v>1118</v>
      </c>
      <c r="I552" s="134"/>
      <c r="J552" s="143">
        <f>BK552</f>
        <v>0</v>
      </c>
      <c r="L552" s="131"/>
      <c r="M552" s="136"/>
      <c r="N552" s="137"/>
      <c r="O552" s="137"/>
      <c r="P552" s="138">
        <f>SUM(P553:P569)</f>
        <v>0</v>
      </c>
      <c r="Q552" s="137"/>
      <c r="R552" s="138">
        <f>SUM(R553:R569)</f>
        <v>1.0089819</v>
      </c>
      <c r="S552" s="137"/>
      <c r="T552" s="139">
        <f>SUM(T553:T569)</f>
        <v>0</v>
      </c>
      <c r="AR552" s="132" t="s">
        <v>87</v>
      </c>
      <c r="AT552" s="140" t="s">
        <v>76</v>
      </c>
      <c r="AU552" s="140" t="s">
        <v>85</v>
      </c>
      <c r="AY552" s="132" t="s">
        <v>121</v>
      </c>
      <c r="BK552" s="141">
        <f>SUM(BK553:BK569)</f>
        <v>0</v>
      </c>
    </row>
    <row r="553" spans="1:65" s="2" customFormat="1" ht="16.5" customHeight="1">
      <c r="A553" s="33"/>
      <c r="B553" s="144"/>
      <c r="C553" s="145" t="s">
        <v>1119</v>
      </c>
      <c r="D553" s="145" t="s">
        <v>124</v>
      </c>
      <c r="E553" s="146" t="s">
        <v>1120</v>
      </c>
      <c r="F553" s="147" t="s">
        <v>1121</v>
      </c>
      <c r="G553" s="148" t="s">
        <v>223</v>
      </c>
      <c r="H553" s="149">
        <v>118.6</v>
      </c>
      <c r="I553" s="150"/>
      <c r="J553" s="151">
        <f>ROUND(I553*H553,2)</f>
        <v>0</v>
      </c>
      <c r="K553" s="147" t="s">
        <v>128</v>
      </c>
      <c r="L553" s="34"/>
      <c r="M553" s="152" t="s">
        <v>1</v>
      </c>
      <c r="N553" s="153" t="s">
        <v>42</v>
      </c>
      <c r="O553" s="59"/>
      <c r="P553" s="154">
        <f>O553*H553</f>
        <v>0</v>
      </c>
      <c r="Q553" s="154">
        <v>0</v>
      </c>
      <c r="R553" s="154">
        <f>Q553*H553</f>
        <v>0</v>
      </c>
      <c r="S553" s="154">
        <v>0</v>
      </c>
      <c r="T553" s="155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56" t="s">
        <v>274</v>
      </c>
      <c r="AT553" s="156" t="s">
        <v>124</v>
      </c>
      <c r="AU553" s="156" t="s">
        <v>87</v>
      </c>
      <c r="AY553" s="18" t="s">
        <v>121</v>
      </c>
      <c r="BE553" s="157">
        <f>IF(N553="základní",J553,0)</f>
        <v>0</v>
      </c>
      <c r="BF553" s="157">
        <f>IF(N553="snížená",J553,0)</f>
        <v>0</v>
      </c>
      <c r="BG553" s="157">
        <f>IF(N553="zákl. přenesená",J553,0)</f>
        <v>0</v>
      </c>
      <c r="BH553" s="157">
        <f>IF(N553="sníž. přenesená",J553,0)</f>
        <v>0</v>
      </c>
      <c r="BI553" s="157">
        <f>IF(N553="nulová",J553,0)</f>
        <v>0</v>
      </c>
      <c r="BJ553" s="18" t="s">
        <v>85</v>
      </c>
      <c r="BK553" s="157">
        <f>ROUND(I553*H553,2)</f>
        <v>0</v>
      </c>
      <c r="BL553" s="18" t="s">
        <v>274</v>
      </c>
      <c r="BM553" s="156" t="s">
        <v>1122</v>
      </c>
    </row>
    <row r="554" spans="1:65" s="13" customFormat="1" ht="11.25">
      <c r="B554" s="167"/>
      <c r="D554" s="158" t="s">
        <v>206</v>
      </c>
      <c r="E554" s="168" t="s">
        <v>1</v>
      </c>
      <c r="F554" s="169" t="s">
        <v>533</v>
      </c>
      <c r="H554" s="170">
        <v>118.6</v>
      </c>
      <c r="I554" s="171"/>
      <c r="L554" s="167"/>
      <c r="M554" s="172"/>
      <c r="N554" s="173"/>
      <c r="O554" s="173"/>
      <c r="P554" s="173"/>
      <c r="Q554" s="173"/>
      <c r="R554" s="173"/>
      <c r="S554" s="173"/>
      <c r="T554" s="174"/>
      <c r="AT554" s="168" t="s">
        <v>206</v>
      </c>
      <c r="AU554" s="168" t="s">
        <v>87</v>
      </c>
      <c r="AV554" s="13" t="s">
        <v>87</v>
      </c>
      <c r="AW554" s="13" t="s">
        <v>32</v>
      </c>
      <c r="AX554" s="13" t="s">
        <v>85</v>
      </c>
      <c r="AY554" s="168" t="s">
        <v>121</v>
      </c>
    </row>
    <row r="555" spans="1:65" s="2" customFormat="1" ht="24.2" customHeight="1">
      <c r="A555" s="33"/>
      <c r="B555" s="144"/>
      <c r="C555" s="145" t="s">
        <v>1123</v>
      </c>
      <c r="D555" s="145" t="s">
        <v>124</v>
      </c>
      <c r="E555" s="146" t="s">
        <v>1124</v>
      </c>
      <c r="F555" s="147" t="s">
        <v>1125</v>
      </c>
      <c r="G555" s="148" t="s">
        <v>223</v>
      </c>
      <c r="H555" s="149">
        <v>118.6</v>
      </c>
      <c r="I555" s="150"/>
      <c r="J555" s="151">
        <f>ROUND(I555*H555,2)</f>
        <v>0</v>
      </c>
      <c r="K555" s="147" t="s">
        <v>128</v>
      </c>
      <c r="L555" s="34"/>
      <c r="M555" s="152" t="s">
        <v>1</v>
      </c>
      <c r="N555" s="153" t="s">
        <v>42</v>
      </c>
      <c r="O555" s="59"/>
      <c r="P555" s="154">
        <f>O555*H555</f>
        <v>0</v>
      </c>
      <c r="Q555" s="154">
        <v>5.0000000000000001E-4</v>
      </c>
      <c r="R555" s="154">
        <f>Q555*H555</f>
        <v>5.9299999999999999E-2</v>
      </c>
      <c r="S555" s="154">
        <v>0</v>
      </c>
      <c r="T555" s="155">
        <f>S555*H555</f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56" t="s">
        <v>274</v>
      </c>
      <c r="AT555" s="156" t="s">
        <v>124</v>
      </c>
      <c r="AU555" s="156" t="s">
        <v>87</v>
      </c>
      <c r="AY555" s="18" t="s">
        <v>121</v>
      </c>
      <c r="BE555" s="157">
        <f>IF(N555="základní",J555,0)</f>
        <v>0</v>
      </c>
      <c r="BF555" s="157">
        <f>IF(N555="snížená",J555,0)</f>
        <v>0</v>
      </c>
      <c r="BG555" s="157">
        <f>IF(N555="zákl. přenesená",J555,0)</f>
        <v>0</v>
      </c>
      <c r="BH555" s="157">
        <f>IF(N555="sníž. přenesená",J555,0)</f>
        <v>0</v>
      </c>
      <c r="BI555" s="157">
        <f>IF(N555="nulová",J555,0)</f>
        <v>0</v>
      </c>
      <c r="BJ555" s="18" t="s">
        <v>85</v>
      </c>
      <c r="BK555" s="157">
        <f>ROUND(I555*H555,2)</f>
        <v>0</v>
      </c>
      <c r="BL555" s="18" t="s">
        <v>274</v>
      </c>
      <c r="BM555" s="156" t="s">
        <v>1126</v>
      </c>
    </row>
    <row r="556" spans="1:65" s="2" customFormat="1" ht="24.2" customHeight="1">
      <c r="A556" s="33"/>
      <c r="B556" s="144"/>
      <c r="C556" s="145" t="s">
        <v>1127</v>
      </c>
      <c r="D556" s="145" t="s">
        <v>124</v>
      </c>
      <c r="E556" s="146" t="s">
        <v>1128</v>
      </c>
      <c r="F556" s="147" t="s">
        <v>1129</v>
      </c>
      <c r="G556" s="148" t="s">
        <v>223</v>
      </c>
      <c r="H556" s="149">
        <v>118.6</v>
      </c>
      <c r="I556" s="150"/>
      <c r="J556" s="151">
        <f>ROUND(I556*H556,2)</f>
        <v>0</v>
      </c>
      <c r="K556" s="147" t="s">
        <v>128</v>
      </c>
      <c r="L556" s="34"/>
      <c r="M556" s="152" t="s">
        <v>1</v>
      </c>
      <c r="N556" s="153" t="s">
        <v>42</v>
      </c>
      <c r="O556" s="59"/>
      <c r="P556" s="154">
        <f>O556*H556</f>
        <v>0</v>
      </c>
      <c r="Q556" s="154">
        <v>4.4999999999999997E-3</v>
      </c>
      <c r="R556" s="154">
        <f>Q556*H556</f>
        <v>0.53369999999999995</v>
      </c>
      <c r="S556" s="154">
        <v>0</v>
      </c>
      <c r="T556" s="155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56" t="s">
        <v>274</v>
      </c>
      <c r="AT556" s="156" t="s">
        <v>124</v>
      </c>
      <c r="AU556" s="156" t="s">
        <v>87</v>
      </c>
      <c r="AY556" s="18" t="s">
        <v>121</v>
      </c>
      <c r="BE556" s="157">
        <f>IF(N556="základní",J556,0)</f>
        <v>0</v>
      </c>
      <c r="BF556" s="157">
        <f>IF(N556="snížená",J556,0)</f>
        <v>0</v>
      </c>
      <c r="BG556" s="157">
        <f>IF(N556="zákl. přenesená",J556,0)</f>
        <v>0</v>
      </c>
      <c r="BH556" s="157">
        <f>IF(N556="sníž. přenesená",J556,0)</f>
        <v>0</v>
      </c>
      <c r="BI556" s="157">
        <f>IF(N556="nulová",J556,0)</f>
        <v>0</v>
      </c>
      <c r="BJ556" s="18" t="s">
        <v>85</v>
      </c>
      <c r="BK556" s="157">
        <f>ROUND(I556*H556,2)</f>
        <v>0</v>
      </c>
      <c r="BL556" s="18" t="s">
        <v>274</v>
      </c>
      <c r="BM556" s="156" t="s">
        <v>1130</v>
      </c>
    </row>
    <row r="557" spans="1:65" s="2" customFormat="1" ht="16.5" customHeight="1">
      <c r="A557" s="33"/>
      <c r="B557" s="144"/>
      <c r="C557" s="145" t="s">
        <v>1131</v>
      </c>
      <c r="D557" s="145" t="s">
        <v>124</v>
      </c>
      <c r="E557" s="146" t="s">
        <v>1132</v>
      </c>
      <c r="F557" s="147" t="s">
        <v>1133</v>
      </c>
      <c r="G557" s="148" t="s">
        <v>223</v>
      </c>
      <c r="H557" s="149">
        <v>118.6</v>
      </c>
      <c r="I557" s="150"/>
      <c r="J557" s="151">
        <f>ROUND(I557*H557,2)</f>
        <v>0</v>
      </c>
      <c r="K557" s="147" t="s">
        <v>128</v>
      </c>
      <c r="L557" s="34"/>
      <c r="M557" s="152" t="s">
        <v>1</v>
      </c>
      <c r="N557" s="153" t="s">
        <v>42</v>
      </c>
      <c r="O557" s="59"/>
      <c r="P557" s="154">
        <f>O557*H557</f>
        <v>0</v>
      </c>
      <c r="Q557" s="154">
        <v>2.9999999999999997E-4</v>
      </c>
      <c r="R557" s="154">
        <f>Q557*H557</f>
        <v>3.5579999999999994E-2</v>
      </c>
      <c r="S557" s="154">
        <v>0</v>
      </c>
      <c r="T557" s="155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56" t="s">
        <v>274</v>
      </c>
      <c r="AT557" s="156" t="s">
        <v>124</v>
      </c>
      <c r="AU557" s="156" t="s">
        <v>87</v>
      </c>
      <c r="AY557" s="18" t="s">
        <v>121</v>
      </c>
      <c r="BE557" s="157">
        <f>IF(N557="základní",J557,0)</f>
        <v>0</v>
      </c>
      <c r="BF557" s="157">
        <f>IF(N557="snížená",J557,0)</f>
        <v>0</v>
      </c>
      <c r="BG557" s="157">
        <f>IF(N557="zákl. přenesená",J557,0)</f>
        <v>0</v>
      </c>
      <c r="BH557" s="157">
        <f>IF(N557="sníž. přenesená",J557,0)</f>
        <v>0</v>
      </c>
      <c r="BI557" s="157">
        <f>IF(N557="nulová",J557,0)</f>
        <v>0</v>
      </c>
      <c r="BJ557" s="18" t="s">
        <v>85</v>
      </c>
      <c r="BK557" s="157">
        <f>ROUND(I557*H557,2)</f>
        <v>0</v>
      </c>
      <c r="BL557" s="18" t="s">
        <v>274</v>
      </c>
      <c r="BM557" s="156" t="s">
        <v>1134</v>
      </c>
    </row>
    <row r="558" spans="1:65" s="2" customFormat="1" ht="33" customHeight="1">
      <c r="A558" s="33"/>
      <c r="B558" s="144"/>
      <c r="C558" s="175" t="s">
        <v>1135</v>
      </c>
      <c r="D558" s="175" t="s">
        <v>275</v>
      </c>
      <c r="E558" s="176" t="s">
        <v>1136</v>
      </c>
      <c r="F558" s="177" t="s">
        <v>1137</v>
      </c>
      <c r="G558" s="178" t="s">
        <v>223</v>
      </c>
      <c r="H558" s="179">
        <v>124.53</v>
      </c>
      <c r="I558" s="180"/>
      <c r="J558" s="181">
        <f>ROUND(I558*H558,2)</f>
        <v>0</v>
      </c>
      <c r="K558" s="177" t="s">
        <v>1</v>
      </c>
      <c r="L558" s="182"/>
      <c r="M558" s="183" t="s">
        <v>1</v>
      </c>
      <c r="N558" s="184" t="s">
        <v>42</v>
      </c>
      <c r="O558" s="59"/>
      <c r="P558" s="154">
        <f>O558*H558</f>
        <v>0</v>
      </c>
      <c r="Q558" s="154">
        <v>2.8300000000000001E-3</v>
      </c>
      <c r="R558" s="154">
        <f>Q558*H558</f>
        <v>0.35241990000000001</v>
      </c>
      <c r="S558" s="154">
        <v>0</v>
      </c>
      <c r="T558" s="155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56" t="s">
        <v>358</v>
      </c>
      <c r="AT558" s="156" t="s">
        <v>275</v>
      </c>
      <c r="AU558" s="156" t="s">
        <v>87</v>
      </c>
      <c r="AY558" s="18" t="s">
        <v>121</v>
      </c>
      <c r="BE558" s="157">
        <f>IF(N558="základní",J558,0)</f>
        <v>0</v>
      </c>
      <c r="BF558" s="157">
        <f>IF(N558="snížená",J558,0)</f>
        <v>0</v>
      </c>
      <c r="BG558" s="157">
        <f>IF(N558="zákl. přenesená",J558,0)</f>
        <v>0</v>
      </c>
      <c r="BH558" s="157">
        <f>IF(N558="sníž. přenesená",J558,0)</f>
        <v>0</v>
      </c>
      <c r="BI558" s="157">
        <f>IF(N558="nulová",J558,0)</f>
        <v>0</v>
      </c>
      <c r="BJ558" s="18" t="s">
        <v>85</v>
      </c>
      <c r="BK558" s="157">
        <f>ROUND(I558*H558,2)</f>
        <v>0</v>
      </c>
      <c r="BL558" s="18" t="s">
        <v>274</v>
      </c>
      <c r="BM558" s="156" t="s">
        <v>1138</v>
      </c>
    </row>
    <row r="559" spans="1:65" s="13" customFormat="1" ht="11.25">
      <c r="B559" s="167"/>
      <c r="D559" s="158" t="s">
        <v>206</v>
      </c>
      <c r="E559" s="168" t="s">
        <v>1</v>
      </c>
      <c r="F559" s="169" t="s">
        <v>538</v>
      </c>
      <c r="H559" s="170">
        <v>124.53</v>
      </c>
      <c r="I559" s="171"/>
      <c r="L559" s="167"/>
      <c r="M559" s="172"/>
      <c r="N559" s="173"/>
      <c r="O559" s="173"/>
      <c r="P559" s="173"/>
      <c r="Q559" s="173"/>
      <c r="R559" s="173"/>
      <c r="S559" s="173"/>
      <c r="T559" s="174"/>
      <c r="AT559" s="168" t="s">
        <v>206</v>
      </c>
      <c r="AU559" s="168" t="s">
        <v>87</v>
      </c>
      <c r="AV559" s="13" t="s">
        <v>87</v>
      </c>
      <c r="AW559" s="13" t="s">
        <v>32</v>
      </c>
      <c r="AX559" s="13" t="s">
        <v>85</v>
      </c>
      <c r="AY559" s="168" t="s">
        <v>121</v>
      </c>
    </row>
    <row r="560" spans="1:65" s="2" customFormat="1" ht="16.5" customHeight="1">
      <c r="A560" s="33"/>
      <c r="B560" s="144"/>
      <c r="C560" s="145" t="s">
        <v>1139</v>
      </c>
      <c r="D560" s="145" t="s">
        <v>124</v>
      </c>
      <c r="E560" s="146" t="s">
        <v>1140</v>
      </c>
      <c r="F560" s="147" t="s">
        <v>1141</v>
      </c>
      <c r="G560" s="148" t="s">
        <v>429</v>
      </c>
      <c r="H560" s="149">
        <v>82.3</v>
      </c>
      <c r="I560" s="150"/>
      <c r="J560" s="151">
        <f>ROUND(I560*H560,2)</f>
        <v>0</v>
      </c>
      <c r="K560" s="147" t="s">
        <v>128</v>
      </c>
      <c r="L560" s="34"/>
      <c r="M560" s="152" t="s">
        <v>1</v>
      </c>
      <c r="N560" s="153" t="s">
        <v>42</v>
      </c>
      <c r="O560" s="59"/>
      <c r="P560" s="154">
        <f>O560*H560</f>
        <v>0</v>
      </c>
      <c r="Q560" s="154">
        <v>1.0000000000000001E-5</v>
      </c>
      <c r="R560" s="154">
        <f>Q560*H560</f>
        <v>8.2300000000000006E-4</v>
      </c>
      <c r="S560" s="154">
        <v>0</v>
      </c>
      <c r="T560" s="155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56" t="s">
        <v>274</v>
      </c>
      <c r="AT560" s="156" t="s">
        <v>124</v>
      </c>
      <c r="AU560" s="156" t="s">
        <v>87</v>
      </c>
      <c r="AY560" s="18" t="s">
        <v>121</v>
      </c>
      <c r="BE560" s="157">
        <f>IF(N560="základní",J560,0)</f>
        <v>0</v>
      </c>
      <c r="BF560" s="157">
        <f>IF(N560="snížená",J560,0)</f>
        <v>0</v>
      </c>
      <c r="BG560" s="157">
        <f>IF(N560="zákl. přenesená",J560,0)</f>
        <v>0</v>
      </c>
      <c r="BH560" s="157">
        <f>IF(N560="sníž. přenesená",J560,0)</f>
        <v>0</v>
      </c>
      <c r="BI560" s="157">
        <f>IF(N560="nulová",J560,0)</f>
        <v>0</v>
      </c>
      <c r="BJ560" s="18" t="s">
        <v>85</v>
      </c>
      <c r="BK560" s="157">
        <f>ROUND(I560*H560,2)</f>
        <v>0</v>
      </c>
      <c r="BL560" s="18" t="s">
        <v>274</v>
      </c>
      <c r="BM560" s="156" t="s">
        <v>1142</v>
      </c>
    </row>
    <row r="561" spans="1:65" s="13" customFormat="1" ht="11.25">
      <c r="B561" s="167"/>
      <c r="D561" s="158" t="s">
        <v>206</v>
      </c>
      <c r="E561" s="168" t="s">
        <v>1</v>
      </c>
      <c r="F561" s="169" t="s">
        <v>1143</v>
      </c>
      <c r="H561" s="170">
        <v>25.1</v>
      </c>
      <c r="I561" s="171"/>
      <c r="L561" s="167"/>
      <c r="M561" s="172"/>
      <c r="N561" s="173"/>
      <c r="O561" s="173"/>
      <c r="P561" s="173"/>
      <c r="Q561" s="173"/>
      <c r="R561" s="173"/>
      <c r="S561" s="173"/>
      <c r="T561" s="174"/>
      <c r="AT561" s="168" t="s">
        <v>206</v>
      </c>
      <c r="AU561" s="168" t="s">
        <v>87</v>
      </c>
      <c r="AV561" s="13" t="s">
        <v>87</v>
      </c>
      <c r="AW561" s="13" t="s">
        <v>32</v>
      </c>
      <c r="AX561" s="13" t="s">
        <v>77</v>
      </c>
      <c r="AY561" s="168" t="s">
        <v>121</v>
      </c>
    </row>
    <row r="562" spans="1:65" s="13" customFormat="1" ht="11.25">
      <c r="B562" s="167"/>
      <c r="D562" s="158" t="s">
        <v>206</v>
      </c>
      <c r="E562" s="168" t="s">
        <v>1</v>
      </c>
      <c r="F562" s="169" t="s">
        <v>1144</v>
      </c>
      <c r="H562" s="170">
        <v>27.4</v>
      </c>
      <c r="I562" s="171"/>
      <c r="L562" s="167"/>
      <c r="M562" s="172"/>
      <c r="N562" s="173"/>
      <c r="O562" s="173"/>
      <c r="P562" s="173"/>
      <c r="Q562" s="173"/>
      <c r="R562" s="173"/>
      <c r="S562" s="173"/>
      <c r="T562" s="174"/>
      <c r="AT562" s="168" t="s">
        <v>206</v>
      </c>
      <c r="AU562" s="168" t="s">
        <v>87</v>
      </c>
      <c r="AV562" s="13" t="s">
        <v>87</v>
      </c>
      <c r="AW562" s="13" t="s">
        <v>32</v>
      </c>
      <c r="AX562" s="13" t="s">
        <v>77</v>
      </c>
      <c r="AY562" s="168" t="s">
        <v>121</v>
      </c>
    </row>
    <row r="563" spans="1:65" s="13" customFormat="1" ht="11.25">
      <c r="B563" s="167"/>
      <c r="D563" s="158" t="s">
        <v>206</v>
      </c>
      <c r="E563" s="168" t="s">
        <v>1</v>
      </c>
      <c r="F563" s="169" t="s">
        <v>1145</v>
      </c>
      <c r="H563" s="170">
        <v>11.4</v>
      </c>
      <c r="I563" s="171"/>
      <c r="L563" s="167"/>
      <c r="M563" s="172"/>
      <c r="N563" s="173"/>
      <c r="O563" s="173"/>
      <c r="P563" s="173"/>
      <c r="Q563" s="173"/>
      <c r="R563" s="173"/>
      <c r="S563" s="173"/>
      <c r="T563" s="174"/>
      <c r="AT563" s="168" t="s">
        <v>206</v>
      </c>
      <c r="AU563" s="168" t="s">
        <v>87</v>
      </c>
      <c r="AV563" s="13" t="s">
        <v>87</v>
      </c>
      <c r="AW563" s="13" t="s">
        <v>32</v>
      </c>
      <c r="AX563" s="13" t="s">
        <v>77</v>
      </c>
      <c r="AY563" s="168" t="s">
        <v>121</v>
      </c>
    </row>
    <row r="564" spans="1:65" s="13" customFormat="1" ht="11.25">
      <c r="B564" s="167"/>
      <c r="D564" s="158" t="s">
        <v>206</v>
      </c>
      <c r="E564" s="168" t="s">
        <v>1</v>
      </c>
      <c r="F564" s="169" t="s">
        <v>1146</v>
      </c>
      <c r="H564" s="170">
        <v>18.399999999999999</v>
      </c>
      <c r="I564" s="171"/>
      <c r="L564" s="167"/>
      <c r="M564" s="172"/>
      <c r="N564" s="173"/>
      <c r="O564" s="173"/>
      <c r="P564" s="173"/>
      <c r="Q564" s="173"/>
      <c r="R564" s="173"/>
      <c r="S564" s="173"/>
      <c r="T564" s="174"/>
      <c r="AT564" s="168" t="s">
        <v>206</v>
      </c>
      <c r="AU564" s="168" t="s">
        <v>87</v>
      </c>
      <c r="AV564" s="13" t="s">
        <v>87</v>
      </c>
      <c r="AW564" s="13" t="s">
        <v>32</v>
      </c>
      <c r="AX564" s="13" t="s">
        <v>77</v>
      </c>
      <c r="AY564" s="168" t="s">
        <v>121</v>
      </c>
    </row>
    <row r="565" spans="1:65" s="14" customFormat="1" ht="11.25">
      <c r="B565" s="185"/>
      <c r="D565" s="158" t="s">
        <v>206</v>
      </c>
      <c r="E565" s="186" t="s">
        <v>1</v>
      </c>
      <c r="F565" s="187" t="s">
        <v>289</v>
      </c>
      <c r="H565" s="188">
        <v>82.3</v>
      </c>
      <c r="I565" s="189"/>
      <c r="L565" s="185"/>
      <c r="M565" s="190"/>
      <c r="N565" s="191"/>
      <c r="O565" s="191"/>
      <c r="P565" s="191"/>
      <c r="Q565" s="191"/>
      <c r="R565" s="191"/>
      <c r="S565" s="191"/>
      <c r="T565" s="192"/>
      <c r="AT565" s="186" t="s">
        <v>206</v>
      </c>
      <c r="AU565" s="186" t="s">
        <v>87</v>
      </c>
      <c r="AV565" s="14" t="s">
        <v>140</v>
      </c>
      <c r="AW565" s="14" t="s">
        <v>32</v>
      </c>
      <c r="AX565" s="14" t="s">
        <v>85</v>
      </c>
      <c r="AY565" s="186" t="s">
        <v>121</v>
      </c>
    </row>
    <row r="566" spans="1:65" s="2" customFormat="1" ht="16.5" customHeight="1">
      <c r="A566" s="33"/>
      <c r="B566" s="144"/>
      <c r="C566" s="175" t="s">
        <v>1147</v>
      </c>
      <c r="D566" s="175" t="s">
        <v>275</v>
      </c>
      <c r="E566" s="176" t="s">
        <v>1148</v>
      </c>
      <c r="F566" s="177" t="s">
        <v>1149</v>
      </c>
      <c r="G566" s="178" t="s">
        <v>429</v>
      </c>
      <c r="H566" s="179">
        <v>90.53</v>
      </c>
      <c r="I566" s="180"/>
      <c r="J566" s="181">
        <f>ROUND(I566*H566,2)</f>
        <v>0</v>
      </c>
      <c r="K566" s="177" t="s">
        <v>128</v>
      </c>
      <c r="L566" s="182"/>
      <c r="M566" s="183" t="s">
        <v>1</v>
      </c>
      <c r="N566" s="184" t="s">
        <v>42</v>
      </c>
      <c r="O566" s="59"/>
      <c r="P566" s="154">
        <f>O566*H566</f>
        <v>0</v>
      </c>
      <c r="Q566" s="154">
        <v>2.9999999999999997E-4</v>
      </c>
      <c r="R566" s="154">
        <f>Q566*H566</f>
        <v>2.7158999999999999E-2</v>
      </c>
      <c r="S566" s="154">
        <v>0</v>
      </c>
      <c r="T566" s="155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56" t="s">
        <v>358</v>
      </c>
      <c r="AT566" s="156" t="s">
        <v>275</v>
      </c>
      <c r="AU566" s="156" t="s">
        <v>87</v>
      </c>
      <c r="AY566" s="18" t="s">
        <v>121</v>
      </c>
      <c r="BE566" s="157">
        <f>IF(N566="základní",J566,0)</f>
        <v>0</v>
      </c>
      <c r="BF566" s="157">
        <f>IF(N566="snížená",J566,0)</f>
        <v>0</v>
      </c>
      <c r="BG566" s="157">
        <f>IF(N566="zákl. přenesená",J566,0)</f>
        <v>0</v>
      </c>
      <c r="BH566" s="157">
        <f>IF(N566="sníž. přenesená",J566,0)</f>
        <v>0</v>
      </c>
      <c r="BI566" s="157">
        <f>IF(N566="nulová",J566,0)</f>
        <v>0</v>
      </c>
      <c r="BJ566" s="18" t="s">
        <v>85</v>
      </c>
      <c r="BK566" s="157">
        <f>ROUND(I566*H566,2)</f>
        <v>0</v>
      </c>
      <c r="BL566" s="18" t="s">
        <v>274</v>
      </c>
      <c r="BM566" s="156" t="s">
        <v>1150</v>
      </c>
    </row>
    <row r="567" spans="1:65" s="13" customFormat="1" ht="11.25">
      <c r="B567" s="167"/>
      <c r="D567" s="158" t="s">
        <v>206</v>
      </c>
      <c r="E567" s="168" t="s">
        <v>1</v>
      </c>
      <c r="F567" s="169" t="s">
        <v>1151</v>
      </c>
      <c r="H567" s="170">
        <v>90.53</v>
      </c>
      <c r="I567" s="171"/>
      <c r="L567" s="167"/>
      <c r="M567" s="172"/>
      <c r="N567" s="173"/>
      <c r="O567" s="173"/>
      <c r="P567" s="173"/>
      <c r="Q567" s="173"/>
      <c r="R567" s="173"/>
      <c r="S567" s="173"/>
      <c r="T567" s="174"/>
      <c r="AT567" s="168" t="s">
        <v>206</v>
      </c>
      <c r="AU567" s="168" t="s">
        <v>87</v>
      </c>
      <c r="AV567" s="13" t="s">
        <v>87</v>
      </c>
      <c r="AW567" s="13" t="s">
        <v>32</v>
      </c>
      <c r="AX567" s="13" t="s">
        <v>85</v>
      </c>
      <c r="AY567" s="168" t="s">
        <v>121</v>
      </c>
    </row>
    <row r="568" spans="1:65" s="2" customFormat="1" ht="24.2" customHeight="1">
      <c r="A568" s="33"/>
      <c r="B568" s="144"/>
      <c r="C568" s="145" t="s">
        <v>1152</v>
      </c>
      <c r="D568" s="145" t="s">
        <v>124</v>
      </c>
      <c r="E568" s="146" t="s">
        <v>1153</v>
      </c>
      <c r="F568" s="147" t="s">
        <v>1154</v>
      </c>
      <c r="G568" s="148" t="s">
        <v>235</v>
      </c>
      <c r="H568" s="149">
        <v>1.0089999999999999</v>
      </c>
      <c r="I568" s="150"/>
      <c r="J568" s="151">
        <f>ROUND(I568*H568,2)</f>
        <v>0</v>
      </c>
      <c r="K568" s="147" t="s">
        <v>128</v>
      </c>
      <c r="L568" s="34"/>
      <c r="M568" s="152" t="s">
        <v>1</v>
      </c>
      <c r="N568" s="153" t="s">
        <v>42</v>
      </c>
      <c r="O568" s="59"/>
      <c r="P568" s="154">
        <f>O568*H568</f>
        <v>0</v>
      </c>
      <c r="Q568" s="154">
        <v>0</v>
      </c>
      <c r="R568" s="154">
        <f>Q568*H568</f>
        <v>0</v>
      </c>
      <c r="S568" s="154">
        <v>0</v>
      </c>
      <c r="T568" s="155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156" t="s">
        <v>274</v>
      </c>
      <c r="AT568" s="156" t="s">
        <v>124</v>
      </c>
      <c r="AU568" s="156" t="s">
        <v>87</v>
      </c>
      <c r="AY568" s="18" t="s">
        <v>121</v>
      </c>
      <c r="BE568" s="157">
        <f>IF(N568="základní",J568,0)</f>
        <v>0</v>
      </c>
      <c r="BF568" s="157">
        <f>IF(N568="snížená",J568,0)</f>
        <v>0</v>
      </c>
      <c r="BG568" s="157">
        <f>IF(N568="zákl. přenesená",J568,0)</f>
        <v>0</v>
      </c>
      <c r="BH568" s="157">
        <f>IF(N568="sníž. přenesená",J568,0)</f>
        <v>0</v>
      </c>
      <c r="BI568" s="157">
        <f>IF(N568="nulová",J568,0)</f>
        <v>0</v>
      </c>
      <c r="BJ568" s="18" t="s">
        <v>85</v>
      </c>
      <c r="BK568" s="157">
        <f>ROUND(I568*H568,2)</f>
        <v>0</v>
      </c>
      <c r="BL568" s="18" t="s">
        <v>274</v>
      </c>
      <c r="BM568" s="156" t="s">
        <v>1155</v>
      </c>
    </row>
    <row r="569" spans="1:65" s="2" customFormat="1" ht="24.2" customHeight="1">
      <c r="A569" s="33"/>
      <c r="B569" s="144"/>
      <c r="C569" s="145" t="s">
        <v>1156</v>
      </c>
      <c r="D569" s="145" t="s">
        <v>124</v>
      </c>
      <c r="E569" s="146" t="s">
        <v>1157</v>
      </c>
      <c r="F569" s="147" t="s">
        <v>1158</v>
      </c>
      <c r="G569" s="148" t="s">
        <v>235</v>
      </c>
      <c r="H569" s="149">
        <v>1.0089999999999999</v>
      </c>
      <c r="I569" s="150"/>
      <c r="J569" s="151">
        <f>ROUND(I569*H569,2)</f>
        <v>0</v>
      </c>
      <c r="K569" s="147" t="s">
        <v>128</v>
      </c>
      <c r="L569" s="34"/>
      <c r="M569" s="152" t="s">
        <v>1</v>
      </c>
      <c r="N569" s="153" t="s">
        <v>42</v>
      </c>
      <c r="O569" s="59"/>
      <c r="P569" s="154">
        <f>O569*H569</f>
        <v>0</v>
      </c>
      <c r="Q569" s="154">
        <v>0</v>
      </c>
      <c r="R569" s="154">
        <f>Q569*H569</f>
        <v>0</v>
      </c>
      <c r="S569" s="154">
        <v>0</v>
      </c>
      <c r="T569" s="155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56" t="s">
        <v>274</v>
      </c>
      <c r="AT569" s="156" t="s">
        <v>124</v>
      </c>
      <c r="AU569" s="156" t="s">
        <v>87</v>
      </c>
      <c r="AY569" s="18" t="s">
        <v>121</v>
      </c>
      <c r="BE569" s="157">
        <f>IF(N569="základní",J569,0)</f>
        <v>0</v>
      </c>
      <c r="BF569" s="157">
        <f>IF(N569="snížená",J569,0)</f>
        <v>0</v>
      </c>
      <c r="BG569" s="157">
        <f>IF(N569="zákl. přenesená",J569,0)</f>
        <v>0</v>
      </c>
      <c r="BH569" s="157">
        <f>IF(N569="sníž. přenesená",J569,0)</f>
        <v>0</v>
      </c>
      <c r="BI569" s="157">
        <f>IF(N569="nulová",J569,0)</f>
        <v>0</v>
      </c>
      <c r="BJ569" s="18" t="s">
        <v>85</v>
      </c>
      <c r="BK569" s="157">
        <f>ROUND(I569*H569,2)</f>
        <v>0</v>
      </c>
      <c r="BL569" s="18" t="s">
        <v>274</v>
      </c>
      <c r="BM569" s="156" t="s">
        <v>1159</v>
      </c>
    </row>
    <row r="570" spans="1:65" s="12" customFormat="1" ht="22.9" customHeight="1">
      <c r="B570" s="131"/>
      <c r="D570" s="132" t="s">
        <v>76</v>
      </c>
      <c r="E570" s="142" t="s">
        <v>1160</v>
      </c>
      <c r="F570" s="142" t="s">
        <v>1161</v>
      </c>
      <c r="I570" s="134"/>
      <c r="J570" s="143">
        <f>BK570</f>
        <v>0</v>
      </c>
      <c r="L570" s="131"/>
      <c r="M570" s="136"/>
      <c r="N570" s="137"/>
      <c r="O570" s="137"/>
      <c r="P570" s="138">
        <f>SUM(P571:P583)</f>
        <v>0</v>
      </c>
      <c r="Q570" s="137"/>
      <c r="R570" s="138">
        <f>SUM(R571:R583)</f>
        <v>0.18090000000000001</v>
      </c>
      <c r="S570" s="137"/>
      <c r="T570" s="139">
        <f>SUM(T571:T583)</f>
        <v>0</v>
      </c>
      <c r="AR570" s="132" t="s">
        <v>87</v>
      </c>
      <c r="AT570" s="140" t="s">
        <v>76</v>
      </c>
      <c r="AU570" s="140" t="s">
        <v>85</v>
      </c>
      <c r="AY570" s="132" t="s">
        <v>121</v>
      </c>
      <c r="BK570" s="141">
        <f>SUM(BK571:BK583)</f>
        <v>0</v>
      </c>
    </row>
    <row r="571" spans="1:65" s="2" customFormat="1" ht="16.5" customHeight="1">
      <c r="A571" s="33"/>
      <c r="B571" s="144"/>
      <c r="C571" s="145" t="s">
        <v>1162</v>
      </c>
      <c r="D571" s="145" t="s">
        <v>124</v>
      </c>
      <c r="E571" s="146" t="s">
        <v>1163</v>
      </c>
      <c r="F571" s="147" t="s">
        <v>1164</v>
      </c>
      <c r="G571" s="148" t="s">
        <v>223</v>
      </c>
      <c r="H571" s="149">
        <v>9</v>
      </c>
      <c r="I571" s="150"/>
      <c r="J571" s="151">
        <f>ROUND(I571*H571,2)</f>
        <v>0</v>
      </c>
      <c r="K571" s="147" t="s">
        <v>128</v>
      </c>
      <c r="L571" s="34"/>
      <c r="M571" s="152" t="s">
        <v>1</v>
      </c>
      <c r="N571" s="153" t="s">
        <v>42</v>
      </c>
      <c r="O571" s="59"/>
      <c r="P571" s="154">
        <f>O571*H571</f>
        <v>0</v>
      </c>
      <c r="Q571" s="154">
        <v>0</v>
      </c>
      <c r="R571" s="154">
        <f>Q571*H571</f>
        <v>0</v>
      </c>
      <c r="S571" s="154">
        <v>0</v>
      </c>
      <c r="T571" s="155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56" t="s">
        <v>274</v>
      </c>
      <c r="AT571" s="156" t="s">
        <v>124</v>
      </c>
      <c r="AU571" s="156" t="s">
        <v>87</v>
      </c>
      <c r="AY571" s="18" t="s">
        <v>121</v>
      </c>
      <c r="BE571" s="157">
        <f>IF(N571="základní",J571,0)</f>
        <v>0</v>
      </c>
      <c r="BF571" s="157">
        <f>IF(N571="snížená",J571,0)</f>
        <v>0</v>
      </c>
      <c r="BG571" s="157">
        <f>IF(N571="zákl. přenesená",J571,0)</f>
        <v>0</v>
      </c>
      <c r="BH571" s="157">
        <f>IF(N571="sníž. přenesená",J571,0)</f>
        <v>0</v>
      </c>
      <c r="BI571" s="157">
        <f>IF(N571="nulová",J571,0)</f>
        <v>0</v>
      </c>
      <c r="BJ571" s="18" t="s">
        <v>85</v>
      </c>
      <c r="BK571" s="157">
        <f>ROUND(I571*H571,2)</f>
        <v>0</v>
      </c>
      <c r="BL571" s="18" t="s">
        <v>274</v>
      </c>
      <c r="BM571" s="156" t="s">
        <v>1165</v>
      </c>
    </row>
    <row r="572" spans="1:65" s="13" customFormat="1" ht="11.25">
      <c r="B572" s="167"/>
      <c r="D572" s="158" t="s">
        <v>206</v>
      </c>
      <c r="E572" s="168" t="s">
        <v>1</v>
      </c>
      <c r="F572" s="169" t="s">
        <v>1166</v>
      </c>
      <c r="H572" s="170">
        <v>2.25</v>
      </c>
      <c r="I572" s="171"/>
      <c r="L572" s="167"/>
      <c r="M572" s="172"/>
      <c r="N572" s="173"/>
      <c r="O572" s="173"/>
      <c r="P572" s="173"/>
      <c r="Q572" s="173"/>
      <c r="R572" s="173"/>
      <c r="S572" s="173"/>
      <c r="T572" s="174"/>
      <c r="AT572" s="168" t="s">
        <v>206</v>
      </c>
      <c r="AU572" s="168" t="s">
        <v>87</v>
      </c>
      <c r="AV572" s="13" t="s">
        <v>87</v>
      </c>
      <c r="AW572" s="13" t="s">
        <v>32</v>
      </c>
      <c r="AX572" s="13" t="s">
        <v>77</v>
      </c>
      <c r="AY572" s="168" t="s">
        <v>121</v>
      </c>
    </row>
    <row r="573" spans="1:65" s="13" customFormat="1" ht="11.25">
      <c r="B573" s="167"/>
      <c r="D573" s="158" t="s">
        <v>206</v>
      </c>
      <c r="E573" s="168" t="s">
        <v>1</v>
      </c>
      <c r="F573" s="169" t="s">
        <v>1167</v>
      </c>
      <c r="H573" s="170">
        <v>2.25</v>
      </c>
      <c r="I573" s="171"/>
      <c r="L573" s="167"/>
      <c r="M573" s="172"/>
      <c r="N573" s="173"/>
      <c r="O573" s="173"/>
      <c r="P573" s="173"/>
      <c r="Q573" s="173"/>
      <c r="R573" s="173"/>
      <c r="S573" s="173"/>
      <c r="T573" s="174"/>
      <c r="AT573" s="168" t="s">
        <v>206</v>
      </c>
      <c r="AU573" s="168" t="s">
        <v>87</v>
      </c>
      <c r="AV573" s="13" t="s">
        <v>87</v>
      </c>
      <c r="AW573" s="13" t="s">
        <v>32</v>
      </c>
      <c r="AX573" s="13" t="s">
        <v>77</v>
      </c>
      <c r="AY573" s="168" t="s">
        <v>121</v>
      </c>
    </row>
    <row r="574" spans="1:65" s="13" customFormat="1" ht="11.25">
      <c r="B574" s="167"/>
      <c r="D574" s="158" t="s">
        <v>206</v>
      </c>
      <c r="E574" s="168" t="s">
        <v>1</v>
      </c>
      <c r="F574" s="169" t="s">
        <v>1168</v>
      </c>
      <c r="H574" s="170">
        <v>4.5</v>
      </c>
      <c r="I574" s="171"/>
      <c r="L574" s="167"/>
      <c r="M574" s="172"/>
      <c r="N574" s="173"/>
      <c r="O574" s="173"/>
      <c r="P574" s="173"/>
      <c r="Q574" s="173"/>
      <c r="R574" s="173"/>
      <c r="S574" s="173"/>
      <c r="T574" s="174"/>
      <c r="AT574" s="168" t="s">
        <v>206</v>
      </c>
      <c r="AU574" s="168" t="s">
        <v>87</v>
      </c>
      <c r="AV574" s="13" t="s">
        <v>87</v>
      </c>
      <c r="AW574" s="13" t="s">
        <v>32</v>
      </c>
      <c r="AX574" s="13" t="s">
        <v>77</v>
      </c>
      <c r="AY574" s="168" t="s">
        <v>121</v>
      </c>
    </row>
    <row r="575" spans="1:65" s="14" customFormat="1" ht="11.25">
      <c r="B575" s="185"/>
      <c r="D575" s="158" t="s">
        <v>206</v>
      </c>
      <c r="E575" s="186" t="s">
        <v>1</v>
      </c>
      <c r="F575" s="187" t="s">
        <v>289</v>
      </c>
      <c r="H575" s="188">
        <v>9</v>
      </c>
      <c r="I575" s="189"/>
      <c r="L575" s="185"/>
      <c r="M575" s="190"/>
      <c r="N575" s="191"/>
      <c r="O575" s="191"/>
      <c r="P575" s="191"/>
      <c r="Q575" s="191"/>
      <c r="R575" s="191"/>
      <c r="S575" s="191"/>
      <c r="T575" s="192"/>
      <c r="AT575" s="186" t="s">
        <v>206</v>
      </c>
      <c r="AU575" s="186" t="s">
        <v>87</v>
      </c>
      <c r="AV575" s="14" t="s">
        <v>140</v>
      </c>
      <c r="AW575" s="14" t="s">
        <v>32</v>
      </c>
      <c r="AX575" s="14" t="s">
        <v>85</v>
      </c>
      <c r="AY575" s="186" t="s">
        <v>121</v>
      </c>
    </row>
    <row r="576" spans="1:65" s="2" customFormat="1" ht="16.5" customHeight="1">
      <c r="A576" s="33"/>
      <c r="B576" s="144"/>
      <c r="C576" s="145" t="s">
        <v>1169</v>
      </c>
      <c r="D576" s="145" t="s">
        <v>124</v>
      </c>
      <c r="E576" s="146" t="s">
        <v>1170</v>
      </c>
      <c r="F576" s="147" t="s">
        <v>1171</v>
      </c>
      <c r="G576" s="148" t="s">
        <v>223</v>
      </c>
      <c r="H576" s="149">
        <v>9</v>
      </c>
      <c r="I576" s="150"/>
      <c r="J576" s="151">
        <f t="shared" ref="J576:J583" si="10">ROUND(I576*H576,2)</f>
        <v>0</v>
      </c>
      <c r="K576" s="147" t="s">
        <v>128</v>
      </c>
      <c r="L576" s="34"/>
      <c r="M576" s="152" t="s">
        <v>1</v>
      </c>
      <c r="N576" s="153" t="s">
        <v>42</v>
      </c>
      <c r="O576" s="59"/>
      <c r="P576" s="154">
        <f t="shared" ref="P576:P583" si="11">O576*H576</f>
        <v>0</v>
      </c>
      <c r="Q576" s="154">
        <v>2.9999999999999997E-4</v>
      </c>
      <c r="R576" s="154">
        <f t="shared" ref="R576:R583" si="12">Q576*H576</f>
        <v>2.6999999999999997E-3</v>
      </c>
      <c r="S576" s="154">
        <v>0</v>
      </c>
      <c r="T576" s="155">
        <f t="shared" ref="T576:T583" si="13"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56" t="s">
        <v>274</v>
      </c>
      <c r="AT576" s="156" t="s">
        <v>124</v>
      </c>
      <c r="AU576" s="156" t="s">
        <v>87</v>
      </c>
      <c r="AY576" s="18" t="s">
        <v>121</v>
      </c>
      <c r="BE576" s="157">
        <f t="shared" ref="BE576:BE583" si="14">IF(N576="základní",J576,0)</f>
        <v>0</v>
      </c>
      <c r="BF576" s="157">
        <f t="shared" ref="BF576:BF583" si="15">IF(N576="snížená",J576,0)</f>
        <v>0</v>
      </c>
      <c r="BG576" s="157">
        <f t="shared" ref="BG576:BG583" si="16">IF(N576="zákl. přenesená",J576,0)</f>
        <v>0</v>
      </c>
      <c r="BH576" s="157">
        <f t="shared" ref="BH576:BH583" si="17">IF(N576="sníž. přenesená",J576,0)</f>
        <v>0</v>
      </c>
      <c r="BI576" s="157">
        <f t="shared" ref="BI576:BI583" si="18">IF(N576="nulová",J576,0)</f>
        <v>0</v>
      </c>
      <c r="BJ576" s="18" t="s">
        <v>85</v>
      </c>
      <c r="BK576" s="157">
        <f t="shared" ref="BK576:BK583" si="19">ROUND(I576*H576,2)</f>
        <v>0</v>
      </c>
      <c r="BL576" s="18" t="s">
        <v>274</v>
      </c>
      <c r="BM576" s="156" t="s">
        <v>1172</v>
      </c>
    </row>
    <row r="577" spans="1:65" s="2" customFormat="1" ht="33" customHeight="1">
      <c r="A577" s="33"/>
      <c r="B577" s="144"/>
      <c r="C577" s="145" t="s">
        <v>1173</v>
      </c>
      <c r="D577" s="145" t="s">
        <v>124</v>
      </c>
      <c r="E577" s="146" t="s">
        <v>1174</v>
      </c>
      <c r="F577" s="147" t="s">
        <v>1175</v>
      </c>
      <c r="G577" s="148" t="s">
        <v>223</v>
      </c>
      <c r="H577" s="149">
        <v>9</v>
      </c>
      <c r="I577" s="150"/>
      <c r="J577" s="151">
        <f t="shared" si="10"/>
        <v>0</v>
      </c>
      <c r="K577" s="147" t="s">
        <v>128</v>
      </c>
      <c r="L577" s="34"/>
      <c r="M577" s="152" t="s">
        <v>1</v>
      </c>
      <c r="N577" s="153" t="s">
        <v>42</v>
      </c>
      <c r="O577" s="59"/>
      <c r="P577" s="154">
        <f t="shared" si="11"/>
        <v>0</v>
      </c>
      <c r="Q577" s="154">
        <v>5.1999999999999998E-3</v>
      </c>
      <c r="R577" s="154">
        <f t="shared" si="12"/>
        <v>4.6799999999999994E-2</v>
      </c>
      <c r="S577" s="154">
        <v>0</v>
      </c>
      <c r="T577" s="155">
        <f t="shared" si="13"/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56" t="s">
        <v>274</v>
      </c>
      <c r="AT577" s="156" t="s">
        <v>124</v>
      </c>
      <c r="AU577" s="156" t="s">
        <v>87</v>
      </c>
      <c r="AY577" s="18" t="s">
        <v>121</v>
      </c>
      <c r="BE577" s="157">
        <f t="shared" si="14"/>
        <v>0</v>
      </c>
      <c r="BF577" s="157">
        <f t="shared" si="15"/>
        <v>0</v>
      </c>
      <c r="BG577" s="157">
        <f t="shared" si="16"/>
        <v>0</v>
      </c>
      <c r="BH577" s="157">
        <f t="shared" si="17"/>
        <v>0</v>
      </c>
      <c r="BI577" s="157">
        <f t="shared" si="18"/>
        <v>0</v>
      </c>
      <c r="BJ577" s="18" t="s">
        <v>85</v>
      </c>
      <c r="BK577" s="157">
        <f t="shared" si="19"/>
        <v>0</v>
      </c>
      <c r="BL577" s="18" t="s">
        <v>274</v>
      </c>
      <c r="BM577" s="156" t="s">
        <v>1176</v>
      </c>
    </row>
    <row r="578" spans="1:65" s="2" customFormat="1" ht="16.5" customHeight="1">
      <c r="A578" s="33"/>
      <c r="B578" s="144"/>
      <c r="C578" s="175" t="s">
        <v>1177</v>
      </c>
      <c r="D578" s="175" t="s">
        <v>275</v>
      </c>
      <c r="E578" s="176" t="s">
        <v>1178</v>
      </c>
      <c r="F578" s="177" t="s">
        <v>1179</v>
      </c>
      <c r="G578" s="178" t="s">
        <v>223</v>
      </c>
      <c r="H578" s="179">
        <v>10</v>
      </c>
      <c r="I578" s="180"/>
      <c r="J578" s="181">
        <f t="shared" si="10"/>
        <v>0</v>
      </c>
      <c r="K578" s="177" t="s">
        <v>128</v>
      </c>
      <c r="L578" s="182"/>
      <c r="M578" s="183" t="s">
        <v>1</v>
      </c>
      <c r="N578" s="184" t="s">
        <v>42</v>
      </c>
      <c r="O578" s="59"/>
      <c r="P578" s="154">
        <f t="shared" si="11"/>
        <v>0</v>
      </c>
      <c r="Q578" s="154">
        <v>1.26E-2</v>
      </c>
      <c r="R578" s="154">
        <f t="shared" si="12"/>
        <v>0.126</v>
      </c>
      <c r="S578" s="154">
        <v>0</v>
      </c>
      <c r="T578" s="155">
        <f t="shared" si="13"/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156" t="s">
        <v>358</v>
      </c>
      <c r="AT578" s="156" t="s">
        <v>275</v>
      </c>
      <c r="AU578" s="156" t="s">
        <v>87</v>
      </c>
      <c r="AY578" s="18" t="s">
        <v>121</v>
      </c>
      <c r="BE578" s="157">
        <f t="shared" si="14"/>
        <v>0</v>
      </c>
      <c r="BF578" s="157">
        <f t="shared" si="15"/>
        <v>0</v>
      </c>
      <c r="BG578" s="157">
        <f t="shared" si="16"/>
        <v>0</v>
      </c>
      <c r="BH578" s="157">
        <f t="shared" si="17"/>
        <v>0</v>
      </c>
      <c r="BI578" s="157">
        <f t="shared" si="18"/>
        <v>0</v>
      </c>
      <c r="BJ578" s="18" t="s">
        <v>85</v>
      </c>
      <c r="BK578" s="157">
        <f t="shared" si="19"/>
        <v>0</v>
      </c>
      <c r="BL578" s="18" t="s">
        <v>274</v>
      </c>
      <c r="BM578" s="156" t="s">
        <v>1180</v>
      </c>
    </row>
    <row r="579" spans="1:65" s="2" customFormat="1" ht="24.2" customHeight="1">
      <c r="A579" s="33"/>
      <c r="B579" s="144"/>
      <c r="C579" s="145" t="s">
        <v>1181</v>
      </c>
      <c r="D579" s="145" t="s">
        <v>124</v>
      </c>
      <c r="E579" s="146" t="s">
        <v>1182</v>
      </c>
      <c r="F579" s="147" t="s">
        <v>1183</v>
      </c>
      <c r="G579" s="148" t="s">
        <v>223</v>
      </c>
      <c r="H579" s="149">
        <v>9</v>
      </c>
      <c r="I579" s="150"/>
      <c r="J579" s="151">
        <f t="shared" si="10"/>
        <v>0</v>
      </c>
      <c r="K579" s="147" t="s">
        <v>128</v>
      </c>
      <c r="L579" s="34"/>
      <c r="M579" s="152" t="s">
        <v>1</v>
      </c>
      <c r="N579" s="153" t="s">
        <v>42</v>
      </c>
      <c r="O579" s="59"/>
      <c r="P579" s="154">
        <f t="shared" si="11"/>
        <v>0</v>
      </c>
      <c r="Q579" s="154">
        <v>0</v>
      </c>
      <c r="R579" s="154">
        <f t="shared" si="12"/>
        <v>0</v>
      </c>
      <c r="S579" s="154">
        <v>0</v>
      </c>
      <c r="T579" s="155">
        <f t="shared" si="13"/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6" t="s">
        <v>274</v>
      </c>
      <c r="AT579" s="156" t="s">
        <v>124</v>
      </c>
      <c r="AU579" s="156" t="s">
        <v>87</v>
      </c>
      <c r="AY579" s="18" t="s">
        <v>121</v>
      </c>
      <c r="BE579" s="157">
        <f t="shared" si="14"/>
        <v>0</v>
      </c>
      <c r="BF579" s="157">
        <f t="shared" si="15"/>
        <v>0</v>
      </c>
      <c r="BG579" s="157">
        <f t="shared" si="16"/>
        <v>0</v>
      </c>
      <c r="BH579" s="157">
        <f t="shared" si="17"/>
        <v>0</v>
      </c>
      <c r="BI579" s="157">
        <f t="shared" si="18"/>
        <v>0</v>
      </c>
      <c r="BJ579" s="18" t="s">
        <v>85</v>
      </c>
      <c r="BK579" s="157">
        <f t="shared" si="19"/>
        <v>0</v>
      </c>
      <c r="BL579" s="18" t="s">
        <v>274</v>
      </c>
      <c r="BM579" s="156" t="s">
        <v>1184</v>
      </c>
    </row>
    <row r="580" spans="1:65" s="2" customFormat="1" ht="37.9" customHeight="1">
      <c r="A580" s="33"/>
      <c r="B580" s="144"/>
      <c r="C580" s="145" t="s">
        <v>1185</v>
      </c>
      <c r="D580" s="145" t="s">
        <v>124</v>
      </c>
      <c r="E580" s="146" t="s">
        <v>1186</v>
      </c>
      <c r="F580" s="147" t="s">
        <v>1187</v>
      </c>
      <c r="G580" s="148" t="s">
        <v>223</v>
      </c>
      <c r="H580" s="149">
        <v>9</v>
      </c>
      <c r="I580" s="150"/>
      <c r="J580" s="151">
        <f t="shared" si="10"/>
        <v>0</v>
      </c>
      <c r="K580" s="147" t="s">
        <v>1</v>
      </c>
      <c r="L580" s="34"/>
      <c r="M580" s="152" t="s">
        <v>1</v>
      </c>
      <c r="N580" s="153" t="s">
        <v>42</v>
      </c>
      <c r="O580" s="59"/>
      <c r="P580" s="154">
        <f t="shared" si="11"/>
        <v>0</v>
      </c>
      <c r="Q580" s="154">
        <v>5.5000000000000003E-4</v>
      </c>
      <c r="R580" s="154">
        <f t="shared" si="12"/>
        <v>4.9500000000000004E-3</v>
      </c>
      <c r="S580" s="154">
        <v>0</v>
      </c>
      <c r="T580" s="155">
        <f t="shared" si="13"/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56" t="s">
        <v>274</v>
      </c>
      <c r="AT580" s="156" t="s">
        <v>124</v>
      </c>
      <c r="AU580" s="156" t="s">
        <v>87</v>
      </c>
      <c r="AY580" s="18" t="s">
        <v>121</v>
      </c>
      <c r="BE580" s="157">
        <f t="shared" si="14"/>
        <v>0</v>
      </c>
      <c r="BF580" s="157">
        <f t="shared" si="15"/>
        <v>0</v>
      </c>
      <c r="BG580" s="157">
        <f t="shared" si="16"/>
        <v>0</v>
      </c>
      <c r="BH580" s="157">
        <f t="shared" si="17"/>
        <v>0</v>
      </c>
      <c r="BI580" s="157">
        <f t="shared" si="18"/>
        <v>0</v>
      </c>
      <c r="BJ580" s="18" t="s">
        <v>85</v>
      </c>
      <c r="BK580" s="157">
        <f t="shared" si="19"/>
        <v>0</v>
      </c>
      <c r="BL580" s="18" t="s">
        <v>274</v>
      </c>
      <c r="BM580" s="156" t="s">
        <v>1188</v>
      </c>
    </row>
    <row r="581" spans="1:65" s="2" customFormat="1" ht="16.5" customHeight="1">
      <c r="A581" s="33"/>
      <c r="B581" s="144"/>
      <c r="C581" s="145" t="s">
        <v>1189</v>
      </c>
      <c r="D581" s="145" t="s">
        <v>124</v>
      </c>
      <c r="E581" s="146" t="s">
        <v>1190</v>
      </c>
      <c r="F581" s="147" t="s">
        <v>1191</v>
      </c>
      <c r="G581" s="148" t="s">
        <v>429</v>
      </c>
      <c r="H581" s="149">
        <v>15</v>
      </c>
      <c r="I581" s="150"/>
      <c r="J581" s="151">
        <f t="shared" si="10"/>
        <v>0</v>
      </c>
      <c r="K581" s="147" t="s">
        <v>128</v>
      </c>
      <c r="L581" s="34"/>
      <c r="M581" s="152" t="s">
        <v>1</v>
      </c>
      <c r="N581" s="153" t="s">
        <v>42</v>
      </c>
      <c r="O581" s="59"/>
      <c r="P581" s="154">
        <f t="shared" si="11"/>
        <v>0</v>
      </c>
      <c r="Q581" s="154">
        <v>3.0000000000000001E-5</v>
      </c>
      <c r="R581" s="154">
        <f t="shared" si="12"/>
        <v>4.4999999999999999E-4</v>
      </c>
      <c r="S581" s="154">
        <v>0</v>
      </c>
      <c r="T581" s="155">
        <f t="shared" si="13"/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56" t="s">
        <v>274</v>
      </c>
      <c r="AT581" s="156" t="s">
        <v>124</v>
      </c>
      <c r="AU581" s="156" t="s">
        <v>87</v>
      </c>
      <c r="AY581" s="18" t="s">
        <v>121</v>
      </c>
      <c r="BE581" s="157">
        <f t="shared" si="14"/>
        <v>0</v>
      </c>
      <c r="BF581" s="157">
        <f t="shared" si="15"/>
        <v>0</v>
      </c>
      <c r="BG581" s="157">
        <f t="shared" si="16"/>
        <v>0</v>
      </c>
      <c r="BH581" s="157">
        <f t="shared" si="17"/>
        <v>0</v>
      </c>
      <c r="BI581" s="157">
        <f t="shared" si="18"/>
        <v>0</v>
      </c>
      <c r="BJ581" s="18" t="s">
        <v>85</v>
      </c>
      <c r="BK581" s="157">
        <f t="shared" si="19"/>
        <v>0</v>
      </c>
      <c r="BL581" s="18" t="s">
        <v>274</v>
      </c>
      <c r="BM581" s="156" t="s">
        <v>1192</v>
      </c>
    </row>
    <row r="582" spans="1:65" s="2" customFormat="1" ht="24.2" customHeight="1">
      <c r="A582" s="33"/>
      <c r="B582" s="144"/>
      <c r="C582" s="145" t="s">
        <v>1193</v>
      </c>
      <c r="D582" s="145" t="s">
        <v>124</v>
      </c>
      <c r="E582" s="146" t="s">
        <v>1194</v>
      </c>
      <c r="F582" s="147" t="s">
        <v>1195</v>
      </c>
      <c r="G582" s="148" t="s">
        <v>235</v>
      </c>
      <c r="H582" s="149">
        <v>0.18099999999999999</v>
      </c>
      <c r="I582" s="150"/>
      <c r="J582" s="151">
        <f t="shared" si="10"/>
        <v>0</v>
      </c>
      <c r="K582" s="147" t="s">
        <v>128</v>
      </c>
      <c r="L582" s="34"/>
      <c r="M582" s="152" t="s">
        <v>1</v>
      </c>
      <c r="N582" s="153" t="s">
        <v>42</v>
      </c>
      <c r="O582" s="59"/>
      <c r="P582" s="154">
        <f t="shared" si="11"/>
        <v>0</v>
      </c>
      <c r="Q582" s="154">
        <v>0</v>
      </c>
      <c r="R582" s="154">
        <f t="shared" si="12"/>
        <v>0</v>
      </c>
      <c r="S582" s="154">
        <v>0</v>
      </c>
      <c r="T582" s="155">
        <f t="shared" si="13"/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56" t="s">
        <v>274</v>
      </c>
      <c r="AT582" s="156" t="s">
        <v>124</v>
      </c>
      <c r="AU582" s="156" t="s">
        <v>87</v>
      </c>
      <c r="AY582" s="18" t="s">
        <v>121</v>
      </c>
      <c r="BE582" s="157">
        <f t="shared" si="14"/>
        <v>0</v>
      </c>
      <c r="BF582" s="157">
        <f t="shared" si="15"/>
        <v>0</v>
      </c>
      <c r="BG582" s="157">
        <f t="shared" si="16"/>
        <v>0</v>
      </c>
      <c r="BH582" s="157">
        <f t="shared" si="17"/>
        <v>0</v>
      </c>
      <c r="BI582" s="157">
        <f t="shared" si="18"/>
        <v>0</v>
      </c>
      <c r="BJ582" s="18" t="s">
        <v>85</v>
      </c>
      <c r="BK582" s="157">
        <f t="shared" si="19"/>
        <v>0</v>
      </c>
      <c r="BL582" s="18" t="s">
        <v>274</v>
      </c>
      <c r="BM582" s="156" t="s">
        <v>1196</v>
      </c>
    </row>
    <row r="583" spans="1:65" s="2" customFormat="1" ht="24.2" customHeight="1">
      <c r="A583" s="33"/>
      <c r="B583" s="144"/>
      <c r="C583" s="145" t="s">
        <v>1197</v>
      </c>
      <c r="D583" s="145" t="s">
        <v>124</v>
      </c>
      <c r="E583" s="146" t="s">
        <v>1198</v>
      </c>
      <c r="F583" s="147" t="s">
        <v>1199</v>
      </c>
      <c r="G583" s="148" t="s">
        <v>235</v>
      </c>
      <c r="H583" s="149">
        <v>0.18099999999999999</v>
      </c>
      <c r="I583" s="150"/>
      <c r="J583" s="151">
        <f t="shared" si="10"/>
        <v>0</v>
      </c>
      <c r="K583" s="147" t="s">
        <v>128</v>
      </c>
      <c r="L583" s="34"/>
      <c r="M583" s="152" t="s">
        <v>1</v>
      </c>
      <c r="N583" s="153" t="s">
        <v>42</v>
      </c>
      <c r="O583" s="59"/>
      <c r="P583" s="154">
        <f t="shared" si="11"/>
        <v>0</v>
      </c>
      <c r="Q583" s="154">
        <v>0</v>
      </c>
      <c r="R583" s="154">
        <f t="shared" si="12"/>
        <v>0</v>
      </c>
      <c r="S583" s="154">
        <v>0</v>
      </c>
      <c r="T583" s="155">
        <f t="shared" si="13"/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56" t="s">
        <v>274</v>
      </c>
      <c r="AT583" s="156" t="s">
        <v>124</v>
      </c>
      <c r="AU583" s="156" t="s">
        <v>87</v>
      </c>
      <c r="AY583" s="18" t="s">
        <v>121</v>
      </c>
      <c r="BE583" s="157">
        <f t="shared" si="14"/>
        <v>0</v>
      </c>
      <c r="BF583" s="157">
        <f t="shared" si="15"/>
        <v>0</v>
      </c>
      <c r="BG583" s="157">
        <f t="shared" si="16"/>
        <v>0</v>
      </c>
      <c r="BH583" s="157">
        <f t="shared" si="17"/>
        <v>0</v>
      </c>
      <c r="BI583" s="157">
        <f t="shared" si="18"/>
        <v>0</v>
      </c>
      <c r="BJ583" s="18" t="s">
        <v>85</v>
      </c>
      <c r="BK583" s="157">
        <f t="shared" si="19"/>
        <v>0</v>
      </c>
      <c r="BL583" s="18" t="s">
        <v>274</v>
      </c>
      <c r="BM583" s="156" t="s">
        <v>1200</v>
      </c>
    </row>
    <row r="584" spans="1:65" s="12" customFormat="1" ht="22.9" customHeight="1">
      <c r="B584" s="131"/>
      <c r="D584" s="132" t="s">
        <v>76</v>
      </c>
      <c r="E584" s="142" t="s">
        <v>1201</v>
      </c>
      <c r="F584" s="142" t="s">
        <v>1202</v>
      </c>
      <c r="I584" s="134"/>
      <c r="J584" s="143">
        <f>BK584</f>
        <v>0</v>
      </c>
      <c r="L584" s="131"/>
      <c r="M584" s="136"/>
      <c r="N584" s="137"/>
      <c r="O584" s="137"/>
      <c r="P584" s="138">
        <f>SUM(P585:P592)</f>
        <v>0</v>
      </c>
      <c r="Q584" s="137"/>
      <c r="R584" s="138">
        <f>SUM(R585:R592)</f>
        <v>0.11046</v>
      </c>
      <c r="S584" s="137"/>
      <c r="T584" s="139">
        <f>SUM(T585:T592)</f>
        <v>0</v>
      </c>
      <c r="AR584" s="132" t="s">
        <v>87</v>
      </c>
      <c r="AT584" s="140" t="s">
        <v>76</v>
      </c>
      <c r="AU584" s="140" t="s">
        <v>85</v>
      </c>
      <c r="AY584" s="132" t="s">
        <v>121</v>
      </c>
      <c r="BK584" s="141">
        <f>SUM(BK585:BK592)</f>
        <v>0</v>
      </c>
    </row>
    <row r="585" spans="1:65" s="2" customFormat="1" ht="21.75" customHeight="1">
      <c r="A585" s="33"/>
      <c r="B585" s="144"/>
      <c r="C585" s="145" t="s">
        <v>1203</v>
      </c>
      <c r="D585" s="145" t="s">
        <v>124</v>
      </c>
      <c r="E585" s="146" t="s">
        <v>1204</v>
      </c>
      <c r="F585" s="147" t="s">
        <v>1205</v>
      </c>
      <c r="G585" s="148" t="s">
        <v>223</v>
      </c>
      <c r="H585" s="149">
        <v>293</v>
      </c>
      <c r="I585" s="150"/>
      <c r="J585" s="151">
        <f>ROUND(I585*H585,2)</f>
        <v>0</v>
      </c>
      <c r="K585" s="147" t="s">
        <v>128</v>
      </c>
      <c r="L585" s="34"/>
      <c r="M585" s="152" t="s">
        <v>1</v>
      </c>
      <c r="N585" s="153" t="s">
        <v>42</v>
      </c>
      <c r="O585" s="59"/>
      <c r="P585" s="154">
        <f>O585*H585</f>
        <v>0</v>
      </c>
      <c r="Q585" s="154">
        <v>0</v>
      </c>
      <c r="R585" s="154">
        <f>Q585*H585</f>
        <v>0</v>
      </c>
      <c r="S585" s="154">
        <v>0</v>
      </c>
      <c r="T585" s="155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56" t="s">
        <v>274</v>
      </c>
      <c r="AT585" s="156" t="s">
        <v>124</v>
      </c>
      <c r="AU585" s="156" t="s">
        <v>87</v>
      </c>
      <c r="AY585" s="18" t="s">
        <v>121</v>
      </c>
      <c r="BE585" s="157">
        <f>IF(N585="základní",J585,0)</f>
        <v>0</v>
      </c>
      <c r="BF585" s="157">
        <f>IF(N585="snížená",J585,0)</f>
        <v>0</v>
      </c>
      <c r="BG585" s="157">
        <f>IF(N585="zákl. přenesená",J585,0)</f>
        <v>0</v>
      </c>
      <c r="BH585" s="157">
        <f>IF(N585="sníž. přenesená",J585,0)</f>
        <v>0</v>
      </c>
      <c r="BI585" s="157">
        <f>IF(N585="nulová",J585,0)</f>
        <v>0</v>
      </c>
      <c r="BJ585" s="18" t="s">
        <v>85</v>
      </c>
      <c r="BK585" s="157">
        <f>ROUND(I585*H585,2)</f>
        <v>0</v>
      </c>
      <c r="BL585" s="18" t="s">
        <v>274</v>
      </c>
      <c r="BM585" s="156" t="s">
        <v>1206</v>
      </c>
    </row>
    <row r="586" spans="1:65" s="13" customFormat="1" ht="11.25">
      <c r="B586" s="167"/>
      <c r="D586" s="158" t="s">
        <v>206</v>
      </c>
      <c r="E586" s="168" t="s">
        <v>1</v>
      </c>
      <c r="F586" s="169" t="s">
        <v>1207</v>
      </c>
      <c r="H586" s="170">
        <v>293</v>
      </c>
      <c r="I586" s="171"/>
      <c r="L586" s="167"/>
      <c r="M586" s="172"/>
      <c r="N586" s="173"/>
      <c r="O586" s="173"/>
      <c r="P586" s="173"/>
      <c r="Q586" s="173"/>
      <c r="R586" s="173"/>
      <c r="S586" s="173"/>
      <c r="T586" s="174"/>
      <c r="AT586" s="168" t="s">
        <v>206</v>
      </c>
      <c r="AU586" s="168" t="s">
        <v>87</v>
      </c>
      <c r="AV586" s="13" t="s">
        <v>87</v>
      </c>
      <c r="AW586" s="13" t="s">
        <v>32</v>
      </c>
      <c r="AX586" s="13" t="s">
        <v>85</v>
      </c>
      <c r="AY586" s="168" t="s">
        <v>121</v>
      </c>
    </row>
    <row r="587" spans="1:65" s="2" customFormat="1" ht="24.2" customHeight="1">
      <c r="A587" s="33"/>
      <c r="B587" s="144"/>
      <c r="C587" s="145" t="s">
        <v>1208</v>
      </c>
      <c r="D587" s="145" t="s">
        <v>124</v>
      </c>
      <c r="E587" s="146" t="s">
        <v>1209</v>
      </c>
      <c r="F587" s="147" t="s">
        <v>1210</v>
      </c>
      <c r="G587" s="148" t="s">
        <v>223</v>
      </c>
      <c r="H587" s="149">
        <v>93</v>
      </c>
      <c r="I587" s="150"/>
      <c r="J587" s="151">
        <f>ROUND(I587*H587,2)</f>
        <v>0</v>
      </c>
      <c r="K587" s="147" t="s">
        <v>128</v>
      </c>
      <c r="L587" s="34"/>
      <c r="M587" s="152" t="s">
        <v>1</v>
      </c>
      <c r="N587" s="153" t="s">
        <v>42</v>
      </c>
      <c r="O587" s="59"/>
      <c r="P587" s="154">
        <f>O587*H587</f>
        <v>0</v>
      </c>
      <c r="Q587" s="154">
        <v>2.2000000000000001E-4</v>
      </c>
      <c r="R587" s="154">
        <f>Q587*H587</f>
        <v>2.0459999999999999E-2</v>
      </c>
      <c r="S587" s="154">
        <v>0</v>
      </c>
      <c r="T587" s="155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56" t="s">
        <v>274</v>
      </c>
      <c r="AT587" s="156" t="s">
        <v>124</v>
      </c>
      <c r="AU587" s="156" t="s">
        <v>87</v>
      </c>
      <c r="AY587" s="18" t="s">
        <v>121</v>
      </c>
      <c r="BE587" s="157">
        <f>IF(N587="základní",J587,0)</f>
        <v>0</v>
      </c>
      <c r="BF587" s="157">
        <f>IF(N587="snížená",J587,0)</f>
        <v>0</v>
      </c>
      <c r="BG587" s="157">
        <f>IF(N587="zákl. přenesená",J587,0)</f>
        <v>0</v>
      </c>
      <c r="BH587" s="157">
        <f>IF(N587="sníž. přenesená",J587,0)</f>
        <v>0</v>
      </c>
      <c r="BI587" s="157">
        <f>IF(N587="nulová",J587,0)</f>
        <v>0</v>
      </c>
      <c r="BJ587" s="18" t="s">
        <v>85</v>
      </c>
      <c r="BK587" s="157">
        <f>ROUND(I587*H587,2)</f>
        <v>0</v>
      </c>
      <c r="BL587" s="18" t="s">
        <v>274</v>
      </c>
      <c r="BM587" s="156" t="s">
        <v>1211</v>
      </c>
    </row>
    <row r="588" spans="1:65" s="13" customFormat="1" ht="11.25">
      <c r="B588" s="167"/>
      <c r="D588" s="158" t="s">
        <v>206</v>
      </c>
      <c r="E588" s="168" t="s">
        <v>1</v>
      </c>
      <c r="F588" s="169" t="s">
        <v>1212</v>
      </c>
      <c r="H588" s="170">
        <v>18.018000000000001</v>
      </c>
      <c r="I588" s="171"/>
      <c r="L588" s="167"/>
      <c r="M588" s="172"/>
      <c r="N588" s="173"/>
      <c r="O588" s="173"/>
      <c r="P588" s="173"/>
      <c r="Q588" s="173"/>
      <c r="R588" s="173"/>
      <c r="S588" s="173"/>
      <c r="T588" s="174"/>
      <c r="AT588" s="168" t="s">
        <v>206</v>
      </c>
      <c r="AU588" s="168" t="s">
        <v>87</v>
      </c>
      <c r="AV588" s="13" t="s">
        <v>87</v>
      </c>
      <c r="AW588" s="13" t="s">
        <v>32</v>
      </c>
      <c r="AX588" s="13" t="s">
        <v>77</v>
      </c>
      <c r="AY588" s="168" t="s">
        <v>121</v>
      </c>
    </row>
    <row r="589" spans="1:65" s="13" customFormat="1" ht="11.25">
      <c r="B589" s="167"/>
      <c r="D589" s="158" t="s">
        <v>206</v>
      </c>
      <c r="E589" s="168" t="s">
        <v>1</v>
      </c>
      <c r="F589" s="169" t="s">
        <v>1213</v>
      </c>
      <c r="H589" s="170">
        <v>74.981999999999999</v>
      </c>
      <c r="I589" s="171"/>
      <c r="L589" s="167"/>
      <c r="M589" s="172"/>
      <c r="N589" s="173"/>
      <c r="O589" s="173"/>
      <c r="P589" s="173"/>
      <c r="Q589" s="173"/>
      <c r="R589" s="173"/>
      <c r="S589" s="173"/>
      <c r="T589" s="174"/>
      <c r="AT589" s="168" t="s">
        <v>206</v>
      </c>
      <c r="AU589" s="168" t="s">
        <v>87</v>
      </c>
      <c r="AV589" s="13" t="s">
        <v>87</v>
      </c>
      <c r="AW589" s="13" t="s">
        <v>32</v>
      </c>
      <c r="AX589" s="13" t="s">
        <v>77</v>
      </c>
      <c r="AY589" s="168" t="s">
        <v>121</v>
      </c>
    </row>
    <row r="590" spans="1:65" s="14" customFormat="1" ht="11.25">
      <c r="B590" s="185"/>
      <c r="D590" s="158" t="s">
        <v>206</v>
      </c>
      <c r="E590" s="186" t="s">
        <v>1</v>
      </c>
      <c r="F590" s="187" t="s">
        <v>289</v>
      </c>
      <c r="H590" s="188">
        <v>93</v>
      </c>
      <c r="I590" s="189"/>
      <c r="L590" s="185"/>
      <c r="M590" s="190"/>
      <c r="N590" s="191"/>
      <c r="O590" s="191"/>
      <c r="P590" s="191"/>
      <c r="Q590" s="191"/>
      <c r="R590" s="191"/>
      <c r="S590" s="191"/>
      <c r="T590" s="192"/>
      <c r="AT590" s="186" t="s">
        <v>206</v>
      </c>
      <c r="AU590" s="186" t="s">
        <v>87</v>
      </c>
      <c r="AV590" s="14" t="s">
        <v>140</v>
      </c>
      <c r="AW590" s="14" t="s">
        <v>32</v>
      </c>
      <c r="AX590" s="14" t="s">
        <v>85</v>
      </c>
      <c r="AY590" s="186" t="s">
        <v>121</v>
      </c>
    </row>
    <row r="591" spans="1:65" s="2" customFormat="1" ht="24.2" customHeight="1">
      <c r="A591" s="33"/>
      <c r="B591" s="144"/>
      <c r="C591" s="145" t="s">
        <v>1214</v>
      </c>
      <c r="D591" s="145" t="s">
        <v>124</v>
      </c>
      <c r="E591" s="146" t="s">
        <v>1215</v>
      </c>
      <c r="F591" s="147" t="s">
        <v>1216</v>
      </c>
      <c r="G591" s="148" t="s">
        <v>223</v>
      </c>
      <c r="H591" s="149">
        <v>200</v>
      </c>
      <c r="I591" s="150"/>
      <c r="J591" s="151">
        <f>ROUND(I591*H591,2)</f>
        <v>0</v>
      </c>
      <c r="K591" s="147" t="s">
        <v>128</v>
      </c>
      <c r="L591" s="34"/>
      <c r="M591" s="152" t="s">
        <v>1</v>
      </c>
      <c r="N591" s="153" t="s">
        <v>42</v>
      </c>
      <c r="O591" s="59"/>
      <c r="P591" s="154">
        <f>O591*H591</f>
        <v>0</v>
      </c>
      <c r="Q591" s="154">
        <v>4.4999999999999999E-4</v>
      </c>
      <c r="R591" s="154">
        <f>Q591*H591</f>
        <v>0.09</v>
      </c>
      <c r="S591" s="154">
        <v>0</v>
      </c>
      <c r="T591" s="155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56" t="s">
        <v>274</v>
      </c>
      <c r="AT591" s="156" t="s">
        <v>124</v>
      </c>
      <c r="AU591" s="156" t="s">
        <v>87</v>
      </c>
      <c r="AY591" s="18" t="s">
        <v>121</v>
      </c>
      <c r="BE591" s="157">
        <f>IF(N591="základní",J591,0)</f>
        <v>0</v>
      </c>
      <c r="BF591" s="157">
        <f>IF(N591="snížená",J591,0)</f>
        <v>0</v>
      </c>
      <c r="BG591" s="157">
        <f>IF(N591="zákl. přenesená",J591,0)</f>
        <v>0</v>
      </c>
      <c r="BH591" s="157">
        <f>IF(N591="sníž. přenesená",J591,0)</f>
        <v>0</v>
      </c>
      <c r="BI591" s="157">
        <f>IF(N591="nulová",J591,0)</f>
        <v>0</v>
      </c>
      <c r="BJ591" s="18" t="s">
        <v>85</v>
      </c>
      <c r="BK591" s="157">
        <f>ROUND(I591*H591,2)</f>
        <v>0</v>
      </c>
      <c r="BL591" s="18" t="s">
        <v>274</v>
      </c>
      <c r="BM591" s="156" t="s">
        <v>1217</v>
      </c>
    </row>
    <row r="592" spans="1:65" s="13" customFormat="1" ht="11.25">
      <c r="B592" s="167"/>
      <c r="D592" s="158" t="s">
        <v>206</v>
      </c>
      <c r="E592" s="168" t="s">
        <v>1</v>
      </c>
      <c r="F592" s="169" t="s">
        <v>347</v>
      </c>
      <c r="H592" s="170">
        <v>200</v>
      </c>
      <c r="I592" s="171"/>
      <c r="L592" s="167"/>
      <c r="M592" s="172"/>
      <c r="N592" s="173"/>
      <c r="O592" s="173"/>
      <c r="P592" s="173"/>
      <c r="Q592" s="173"/>
      <c r="R592" s="173"/>
      <c r="S592" s="173"/>
      <c r="T592" s="174"/>
      <c r="AT592" s="168" t="s">
        <v>206</v>
      </c>
      <c r="AU592" s="168" t="s">
        <v>87</v>
      </c>
      <c r="AV592" s="13" t="s">
        <v>87</v>
      </c>
      <c r="AW592" s="13" t="s">
        <v>32</v>
      </c>
      <c r="AX592" s="13" t="s">
        <v>85</v>
      </c>
      <c r="AY592" s="168" t="s">
        <v>121</v>
      </c>
    </row>
    <row r="593" spans="1:65" s="12" customFormat="1" ht="22.9" customHeight="1">
      <c r="B593" s="131"/>
      <c r="D593" s="132" t="s">
        <v>76</v>
      </c>
      <c r="E593" s="142" t="s">
        <v>1218</v>
      </c>
      <c r="F593" s="142" t="s">
        <v>1219</v>
      </c>
      <c r="I593" s="134"/>
      <c r="J593" s="143">
        <f>BK593</f>
        <v>0</v>
      </c>
      <c r="L593" s="131"/>
      <c r="M593" s="136"/>
      <c r="N593" s="137"/>
      <c r="O593" s="137"/>
      <c r="P593" s="138">
        <f>SUM(P594:P618)</f>
        <v>0</v>
      </c>
      <c r="Q593" s="137"/>
      <c r="R593" s="138">
        <f>SUM(R594:R618)</f>
        <v>0.24675</v>
      </c>
      <c r="S593" s="137"/>
      <c r="T593" s="139">
        <f>SUM(T594:T618)</f>
        <v>0</v>
      </c>
      <c r="AR593" s="132" t="s">
        <v>87</v>
      </c>
      <c r="AT593" s="140" t="s">
        <v>76</v>
      </c>
      <c r="AU593" s="140" t="s">
        <v>85</v>
      </c>
      <c r="AY593" s="132" t="s">
        <v>121</v>
      </c>
      <c r="BK593" s="141">
        <f>SUM(BK594:BK618)</f>
        <v>0</v>
      </c>
    </row>
    <row r="594" spans="1:65" s="2" customFormat="1" ht="24.2" customHeight="1">
      <c r="A594" s="33"/>
      <c r="B594" s="144"/>
      <c r="C594" s="145" t="s">
        <v>1220</v>
      </c>
      <c r="D594" s="145" t="s">
        <v>124</v>
      </c>
      <c r="E594" s="146" t="s">
        <v>1221</v>
      </c>
      <c r="F594" s="147" t="s">
        <v>1222</v>
      </c>
      <c r="G594" s="148" t="s">
        <v>223</v>
      </c>
      <c r="H594" s="149">
        <v>510</v>
      </c>
      <c r="I594" s="150"/>
      <c r="J594" s="151">
        <f>ROUND(I594*H594,2)</f>
        <v>0</v>
      </c>
      <c r="K594" s="147" t="s">
        <v>128</v>
      </c>
      <c r="L594" s="34"/>
      <c r="M594" s="152" t="s">
        <v>1</v>
      </c>
      <c r="N594" s="153" t="s">
        <v>42</v>
      </c>
      <c r="O594" s="59"/>
      <c r="P594" s="154">
        <f>O594*H594</f>
        <v>0</v>
      </c>
      <c r="Q594" s="154">
        <v>0</v>
      </c>
      <c r="R594" s="154">
        <f>Q594*H594</f>
        <v>0</v>
      </c>
      <c r="S594" s="154">
        <v>0</v>
      </c>
      <c r="T594" s="155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56" t="s">
        <v>274</v>
      </c>
      <c r="AT594" s="156" t="s">
        <v>124</v>
      </c>
      <c r="AU594" s="156" t="s">
        <v>87</v>
      </c>
      <c r="AY594" s="18" t="s">
        <v>121</v>
      </c>
      <c r="BE594" s="157">
        <f>IF(N594="základní",J594,0)</f>
        <v>0</v>
      </c>
      <c r="BF594" s="157">
        <f>IF(N594="snížená",J594,0)</f>
        <v>0</v>
      </c>
      <c r="BG594" s="157">
        <f>IF(N594="zákl. přenesená",J594,0)</f>
        <v>0</v>
      </c>
      <c r="BH594" s="157">
        <f>IF(N594="sníž. přenesená",J594,0)</f>
        <v>0</v>
      </c>
      <c r="BI594" s="157">
        <f>IF(N594="nulová",J594,0)</f>
        <v>0</v>
      </c>
      <c r="BJ594" s="18" t="s">
        <v>85</v>
      </c>
      <c r="BK594" s="157">
        <f>ROUND(I594*H594,2)</f>
        <v>0</v>
      </c>
      <c r="BL594" s="18" t="s">
        <v>274</v>
      </c>
      <c r="BM594" s="156" t="s">
        <v>1223</v>
      </c>
    </row>
    <row r="595" spans="1:65" s="13" customFormat="1" ht="11.25">
      <c r="B595" s="167"/>
      <c r="D595" s="158" t="s">
        <v>206</v>
      </c>
      <c r="E595" s="168" t="s">
        <v>1</v>
      </c>
      <c r="F595" s="169" t="s">
        <v>1224</v>
      </c>
      <c r="H595" s="170">
        <v>119.8</v>
      </c>
      <c r="I595" s="171"/>
      <c r="L595" s="167"/>
      <c r="M595" s="172"/>
      <c r="N595" s="173"/>
      <c r="O595" s="173"/>
      <c r="P595" s="173"/>
      <c r="Q595" s="173"/>
      <c r="R595" s="173"/>
      <c r="S595" s="173"/>
      <c r="T595" s="174"/>
      <c r="AT595" s="168" t="s">
        <v>206</v>
      </c>
      <c r="AU595" s="168" t="s">
        <v>87</v>
      </c>
      <c r="AV595" s="13" t="s">
        <v>87</v>
      </c>
      <c r="AW595" s="13" t="s">
        <v>32</v>
      </c>
      <c r="AX595" s="13" t="s">
        <v>77</v>
      </c>
      <c r="AY595" s="168" t="s">
        <v>121</v>
      </c>
    </row>
    <row r="596" spans="1:65" s="13" customFormat="1" ht="11.25">
      <c r="B596" s="167"/>
      <c r="D596" s="158" t="s">
        <v>206</v>
      </c>
      <c r="E596" s="168" t="s">
        <v>1</v>
      </c>
      <c r="F596" s="169" t="s">
        <v>1225</v>
      </c>
      <c r="H596" s="170">
        <v>134.17500000000001</v>
      </c>
      <c r="I596" s="171"/>
      <c r="L596" s="167"/>
      <c r="M596" s="172"/>
      <c r="N596" s="173"/>
      <c r="O596" s="173"/>
      <c r="P596" s="173"/>
      <c r="Q596" s="173"/>
      <c r="R596" s="173"/>
      <c r="S596" s="173"/>
      <c r="T596" s="174"/>
      <c r="AT596" s="168" t="s">
        <v>206</v>
      </c>
      <c r="AU596" s="168" t="s">
        <v>87</v>
      </c>
      <c r="AV596" s="13" t="s">
        <v>87</v>
      </c>
      <c r="AW596" s="13" t="s">
        <v>32</v>
      </c>
      <c r="AX596" s="13" t="s">
        <v>77</v>
      </c>
      <c r="AY596" s="168" t="s">
        <v>121</v>
      </c>
    </row>
    <row r="597" spans="1:65" s="13" customFormat="1" ht="11.25">
      <c r="B597" s="167"/>
      <c r="D597" s="158" t="s">
        <v>206</v>
      </c>
      <c r="E597" s="168" t="s">
        <v>1</v>
      </c>
      <c r="F597" s="169" t="s">
        <v>1226</v>
      </c>
      <c r="H597" s="170">
        <v>36.453000000000003</v>
      </c>
      <c r="I597" s="171"/>
      <c r="L597" s="167"/>
      <c r="M597" s="172"/>
      <c r="N597" s="173"/>
      <c r="O597" s="173"/>
      <c r="P597" s="173"/>
      <c r="Q597" s="173"/>
      <c r="R597" s="173"/>
      <c r="S597" s="173"/>
      <c r="T597" s="174"/>
      <c r="AT597" s="168" t="s">
        <v>206</v>
      </c>
      <c r="AU597" s="168" t="s">
        <v>87</v>
      </c>
      <c r="AV597" s="13" t="s">
        <v>87</v>
      </c>
      <c r="AW597" s="13" t="s">
        <v>32</v>
      </c>
      <c r="AX597" s="13" t="s">
        <v>77</v>
      </c>
      <c r="AY597" s="168" t="s">
        <v>121</v>
      </c>
    </row>
    <row r="598" spans="1:65" s="13" customFormat="1" ht="11.25">
      <c r="B598" s="167"/>
      <c r="D598" s="158" t="s">
        <v>206</v>
      </c>
      <c r="E598" s="168" t="s">
        <v>1</v>
      </c>
      <c r="F598" s="169" t="s">
        <v>1227</v>
      </c>
      <c r="H598" s="170">
        <v>70.16</v>
      </c>
      <c r="I598" s="171"/>
      <c r="L598" s="167"/>
      <c r="M598" s="172"/>
      <c r="N598" s="173"/>
      <c r="O598" s="173"/>
      <c r="P598" s="173"/>
      <c r="Q598" s="173"/>
      <c r="R598" s="173"/>
      <c r="S598" s="173"/>
      <c r="T598" s="174"/>
      <c r="AT598" s="168" t="s">
        <v>206</v>
      </c>
      <c r="AU598" s="168" t="s">
        <v>87</v>
      </c>
      <c r="AV598" s="13" t="s">
        <v>87</v>
      </c>
      <c r="AW598" s="13" t="s">
        <v>32</v>
      </c>
      <c r="AX598" s="13" t="s">
        <v>77</v>
      </c>
      <c r="AY598" s="168" t="s">
        <v>121</v>
      </c>
    </row>
    <row r="599" spans="1:65" s="13" customFormat="1" ht="11.25">
      <c r="B599" s="167"/>
      <c r="D599" s="158" t="s">
        <v>206</v>
      </c>
      <c r="E599" s="168" t="s">
        <v>1</v>
      </c>
      <c r="F599" s="169" t="s">
        <v>1228</v>
      </c>
      <c r="H599" s="170">
        <v>41</v>
      </c>
      <c r="I599" s="171"/>
      <c r="L599" s="167"/>
      <c r="M599" s="172"/>
      <c r="N599" s="173"/>
      <c r="O599" s="173"/>
      <c r="P599" s="173"/>
      <c r="Q599" s="173"/>
      <c r="R599" s="173"/>
      <c r="S599" s="173"/>
      <c r="T599" s="174"/>
      <c r="AT599" s="168" t="s">
        <v>206</v>
      </c>
      <c r="AU599" s="168" t="s">
        <v>87</v>
      </c>
      <c r="AV599" s="13" t="s">
        <v>87</v>
      </c>
      <c r="AW599" s="13" t="s">
        <v>32</v>
      </c>
      <c r="AX599" s="13" t="s">
        <v>77</v>
      </c>
      <c r="AY599" s="168" t="s">
        <v>121</v>
      </c>
    </row>
    <row r="600" spans="1:65" s="13" customFormat="1" ht="11.25">
      <c r="B600" s="167"/>
      <c r="D600" s="158" t="s">
        <v>206</v>
      </c>
      <c r="E600" s="168" t="s">
        <v>1</v>
      </c>
      <c r="F600" s="169" t="s">
        <v>1229</v>
      </c>
      <c r="H600" s="170">
        <v>97</v>
      </c>
      <c r="I600" s="171"/>
      <c r="L600" s="167"/>
      <c r="M600" s="172"/>
      <c r="N600" s="173"/>
      <c r="O600" s="173"/>
      <c r="P600" s="173"/>
      <c r="Q600" s="173"/>
      <c r="R600" s="173"/>
      <c r="S600" s="173"/>
      <c r="T600" s="174"/>
      <c r="AT600" s="168" t="s">
        <v>206</v>
      </c>
      <c r="AU600" s="168" t="s">
        <v>87</v>
      </c>
      <c r="AV600" s="13" t="s">
        <v>87</v>
      </c>
      <c r="AW600" s="13" t="s">
        <v>32</v>
      </c>
      <c r="AX600" s="13" t="s">
        <v>77</v>
      </c>
      <c r="AY600" s="168" t="s">
        <v>121</v>
      </c>
    </row>
    <row r="601" spans="1:65" s="13" customFormat="1" ht="11.25">
      <c r="B601" s="167"/>
      <c r="D601" s="158" t="s">
        <v>206</v>
      </c>
      <c r="E601" s="168" t="s">
        <v>1</v>
      </c>
      <c r="F601" s="169" t="s">
        <v>1230</v>
      </c>
      <c r="H601" s="170">
        <v>11.412000000000001</v>
      </c>
      <c r="I601" s="171"/>
      <c r="L601" s="167"/>
      <c r="M601" s="172"/>
      <c r="N601" s="173"/>
      <c r="O601" s="173"/>
      <c r="P601" s="173"/>
      <c r="Q601" s="173"/>
      <c r="R601" s="173"/>
      <c r="S601" s="173"/>
      <c r="T601" s="174"/>
      <c r="AT601" s="168" t="s">
        <v>206</v>
      </c>
      <c r="AU601" s="168" t="s">
        <v>87</v>
      </c>
      <c r="AV601" s="13" t="s">
        <v>87</v>
      </c>
      <c r="AW601" s="13" t="s">
        <v>32</v>
      </c>
      <c r="AX601" s="13" t="s">
        <v>77</v>
      </c>
      <c r="AY601" s="168" t="s">
        <v>121</v>
      </c>
    </row>
    <row r="602" spans="1:65" s="14" customFormat="1" ht="11.25">
      <c r="B602" s="185"/>
      <c r="D602" s="158" t="s">
        <v>206</v>
      </c>
      <c r="E602" s="186" t="s">
        <v>1</v>
      </c>
      <c r="F602" s="187" t="s">
        <v>289</v>
      </c>
      <c r="H602" s="188">
        <v>509.99999999999994</v>
      </c>
      <c r="I602" s="189"/>
      <c r="L602" s="185"/>
      <c r="M602" s="190"/>
      <c r="N602" s="191"/>
      <c r="O602" s="191"/>
      <c r="P602" s="191"/>
      <c r="Q602" s="191"/>
      <c r="R602" s="191"/>
      <c r="S602" s="191"/>
      <c r="T602" s="192"/>
      <c r="AT602" s="186" t="s">
        <v>206</v>
      </c>
      <c r="AU602" s="186" t="s">
        <v>87</v>
      </c>
      <c r="AV602" s="14" t="s">
        <v>140</v>
      </c>
      <c r="AW602" s="14" t="s">
        <v>32</v>
      </c>
      <c r="AX602" s="14" t="s">
        <v>85</v>
      </c>
      <c r="AY602" s="186" t="s">
        <v>121</v>
      </c>
    </row>
    <row r="603" spans="1:65" s="2" customFormat="1" ht="24.2" customHeight="1">
      <c r="A603" s="33"/>
      <c r="B603" s="144"/>
      <c r="C603" s="145" t="s">
        <v>1231</v>
      </c>
      <c r="D603" s="145" t="s">
        <v>124</v>
      </c>
      <c r="E603" s="146" t="s">
        <v>1232</v>
      </c>
      <c r="F603" s="147" t="s">
        <v>1233</v>
      </c>
      <c r="G603" s="148" t="s">
        <v>223</v>
      </c>
      <c r="H603" s="149">
        <v>510</v>
      </c>
      <c r="I603" s="150"/>
      <c r="J603" s="151">
        <f>ROUND(I603*H603,2)</f>
        <v>0</v>
      </c>
      <c r="K603" s="147" t="s">
        <v>128</v>
      </c>
      <c r="L603" s="34"/>
      <c r="M603" s="152" t="s">
        <v>1</v>
      </c>
      <c r="N603" s="153" t="s">
        <v>42</v>
      </c>
      <c r="O603" s="59"/>
      <c r="P603" s="154">
        <f>O603*H603</f>
        <v>0</v>
      </c>
      <c r="Q603" s="154">
        <v>1.9000000000000001E-4</v>
      </c>
      <c r="R603" s="154">
        <f>Q603*H603</f>
        <v>9.69E-2</v>
      </c>
      <c r="S603" s="154">
        <v>0</v>
      </c>
      <c r="T603" s="155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56" t="s">
        <v>274</v>
      </c>
      <c r="AT603" s="156" t="s">
        <v>124</v>
      </c>
      <c r="AU603" s="156" t="s">
        <v>87</v>
      </c>
      <c r="AY603" s="18" t="s">
        <v>121</v>
      </c>
      <c r="BE603" s="157">
        <f>IF(N603="základní",J603,0)</f>
        <v>0</v>
      </c>
      <c r="BF603" s="157">
        <f>IF(N603="snížená",J603,0)</f>
        <v>0</v>
      </c>
      <c r="BG603" s="157">
        <f>IF(N603="zákl. přenesená",J603,0)</f>
        <v>0</v>
      </c>
      <c r="BH603" s="157">
        <f>IF(N603="sníž. přenesená",J603,0)</f>
        <v>0</v>
      </c>
      <c r="BI603" s="157">
        <f>IF(N603="nulová",J603,0)</f>
        <v>0</v>
      </c>
      <c r="BJ603" s="18" t="s">
        <v>85</v>
      </c>
      <c r="BK603" s="157">
        <f>ROUND(I603*H603,2)</f>
        <v>0</v>
      </c>
      <c r="BL603" s="18" t="s">
        <v>274</v>
      </c>
      <c r="BM603" s="156" t="s">
        <v>1234</v>
      </c>
    </row>
    <row r="604" spans="1:65" s="2" customFormat="1" ht="33" customHeight="1">
      <c r="A604" s="33"/>
      <c r="B604" s="144"/>
      <c r="C604" s="145" t="s">
        <v>1235</v>
      </c>
      <c r="D604" s="145" t="s">
        <v>124</v>
      </c>
      <c r="E604" s="146" t="s">
        <v>1236</v>
      </c>
      <c r="F604" s="147" t="s">
        <v>1237</v>
      </c>
      <c r="G604" s="148" t="s">
        <v>223</v>
      </c>
      <c r="H604" s="149">
        <v>185</v>
      </c>
      <c r="I604" s="150"/>
      <c r="J604" s="151">
        <f>ROUND(I604*H604,2)</f>
        <v>0</v>
      </c>
      <c r="K604" s="147" t="s">
        <v>128</v>
      </c>
      <c r="L604" s="34"/>
      <c r="M604" s="152" t="s">
        <v>1</v>
      </c>
      <c r="N604" s="153" t="s">
        <v>42</v>
      </c>
      <c r="O604" s="59"/>
      <c r="P604" s="154">
        <f>O604*H604</f>
        <v>0</v>
      </c>
      <c r="Q604" s="154">
        <v>2.5999999999999998E-4</v>
      </c>
      <c r="R604" s="154">
        <f>Q604*H604</f>
        <v>4.8099999999999997E-2</v>
      </c>
      <c r="S604" s="154">
        <v>0</v>
      </c>
      <c r="T604" s="155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56" t="s">
        <v>274</v>
      </c>
      <c r="AT604" s="156" t="s">
        <v>124</v>
      </c>
      <c r="AU604" s="156" t="s">
        <v>87</v>
      </c>
      <c r="AY604" s="18" t="s">
        <v>121</v>
      </c>
      <c r="BE604" s="157">
        <f>IF(N604="základní",J604,0)</f>
        <v>0</v>
      </c>
      <c r="BF604" s="157">
        <f>IF(N604="snížená",J604,0)</f>
        <v>0</v>
      </c>
      <c r="BG604" s="157">
        <f>IF(N604="zákl. přenesená",J604,0)</f>
        <v>0</v>
      </c>
      <c r="BH604" s="157">
        <f>IF(N604="sníž. přenesená",J604,0)</f>
        <v>0</v>
      </c>
      <c r="BI604" s="157">
        <f>IF(N604="nulová",J604,0)</f>
        <v>0</v>
      </c>
      <c r="BJ604" s="18" t="s">
        <v>85</v>
      </c>
      <c r="BK604" s="157">
        <f>ROUND(I604*H604,2)</f>
        <v>0</v>
      </c>
      <c r="BL604" s="18" t="s">
        <v>274</v>
      </c>
      <c r="BM604" s="156" t="s">
        <v>1238</v>
      </c>
    </row>
    <row r="605" spans="1:65" s="2" customFormat="1" ht="19.5">
      <c r="A605" s="33"/>
      <c r="B605" s="34"/>
      <c r="C605" s="33"/>
      <c r="D605" s="158" t="s">
        <v>134</v>
      </c>
      <c r="E605" s="33"/>
      <c r="F605" s="159" t="s">
        <v>1239</v>
      </c>
      <c r="G605" s="33"/>
      <c r="H605" s="33"/>
      <c r="I605" s="160"/>
      <c r="J605" s="33"/>
      <c r="K605" s="33"/>
      <c r="L605" s="34"/>
      <c r="M605" s="161"/>
      <c r="N605" s="162"/>
      <c r="O605" s="59"/>
      <c r="P605" s="59"/>
      <c r="Q605" s="59"/>
      <c r="R605" s="59"/>
      <c r="S605" s="59"/>
      <c r="T605" s="60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T605" s="18" t="s">
        <v>134</v>
      </c>
      <c r="AU605" s="18" t="s">
        <v>87</v>
      </c>
    </row>
    <row r="606" spans="1:65" s="13" customFormat="1" ht="11.25">
      <c r="B606" s="167"/>
      <c r="D606" s="158" t="s">
        <v>206</v>
      </c>
      <c r="E606" s="168" t="s">
        <v>1</v>
      </c>
      <c r="F606" s="169" t="s">
        <v>1240</v>
      </c>
      <c r="H606" s="170">
        <v>38.4</v>
      </c>
      <c r="I606" s="171"/>
      <c r="L606" s="167"/>
      <c r="M606" s="172"/>
      <c r="N606" s="173"/>
      <c r="O606" s="173"/>
      <c r="P606" s="173"/>
      <c r="Q606" s="173"/>
      <c r="R606" s="173"/>
      <c r="S606" s="173"/>
      <c r="T606" s="174"/>
      <c r="AT606" s="168" t="s">
        <v>206</v>
      </c>
      <c r="AU606" s="168" t="s">
        <v>87</v>
      </c>
      <c r="AV606" s="13" t="s">
        <v>87</v>
      </c>
      <c r="AW606" s="13" t="s">
        <v>32</v>
      </c>
      <c r="AX606" s="13" t="s">
        <v>77</v>
      </c>
      <c r="AY606" s="168" t="s">
        <v>121</v>
      </c>
    </row>
    <row r="607" spans="1:65" s="13" customFormat="1" ht="11.25">
      <c r="B607" s="167"/>
      <c r="D607" s="158" t="s">
        <v>206</v>
      </c>
      <c r="E607" s="168" t="s">
        <v>1</v>
      </c>
      <c r="F607" s="169" t="s">
        <v>1241</v>
      </c>
      <c r="H607" s="170">
        <v>41.75</v>
      </c>
      <c r="I607" s="171"/>
      <c r="L607" s="167"/>
      <c r="M607" s="172"/>
      <c r="N607" s="173"/>
      <c r="O607" s="173"/>
      <c r="P607" s="173"/>
      <c r="Q607" s="173"/>
      <c r="R607" s="173"/>
      <c r="S607" s="173"/>
      <c r="T607" s="174"/>
      <c r="AT607" s="168" t="s">
        <v>206</v>
      </c>
      <c r="AU607" s="168" t="s">
        <v>87</v>
      </c>
      <c r="AV607" s="13" t="s">
        <v>87</v>
      </c>
      <c r="AW607" s="13" t="s">
        <v>32</v>
      </c>
      <c r="AX607" s="13" t="s">
        <v>77</v>
      </c>
      <c r="AY607" s="168" t="s">
        <v>121</v>
      </c>
    </row>
    <row r="608" spans="1:65" s="13" customFormat="1" ht="11.25">
      <c r="B608" s="167"/>
      <c r="D608" s="158" t="s">
        <v>206</v>
      </c>
      <c r="E608" s="168" t="s">
        <v>1</v>
      </c>
      <c r="F608" s="169" t="s">
        <v>1242</v>
      </c>
      <c r="H608" s="170">
        <v>16.75</v>
      </c>
      <c r="I608" s="171"/>
      <c r="L608" s="167"/>
      <c r="M608" s="172"/>
      <c r="N608" s="173"/>
      <c r="O608" s="173"/>
      <c r="P608" s="173"/>
      <c r="Q608" s="173"/>
      <c r="R608" s="173"/>
      <c r="S608" s="173"/>
      <c r="T608" s="174"/>
      <c r="AT608" s="168" t="s">
        <v>206</v>
      </c>
      <c r="AU608" s="168" t="s">
        <v>87</v>
      </c>
      <c r="AV608" s="13" t="s">
        <v>87</v>
      </c>
      <c r="AW608" s="13" t="s">
        <v>32</v>
      </c>
      <c r="AX608" s="13" t="s">
        <v>77</v>
      </c>
      <c r="AY608" s="168" t="s">
        <v>121</v>
      </c>
    </row>
    <row r="609" spans="1:65" s="13" customFormat="1" ht="11.25">
      <c r="B609" s="167"/>
      <c r="D609" s="158" t="s">
        <v>206</v>
      </c>
      <c r="E609" s="168" t="s">
        <v>1</v>
      </c>
      <c r="F609" s="169" t="s">
        <v>1243</v>
      </c>
      <c r="H609" s="170">
        <v>29.6</v>
      </c>
      <c r="I609" s="171"/>
      <c r="L609" s="167"/>
      <c r="M609" s="172"/>
      <c r="N609" s="173"/>
      <c r="O609" s="173"/>
      <c r="P609" s="173"/>
      <c r="Q609" s="173"/>
      <c r="R609" s="173"/>
      <c r="S609" s="173"/>
      <c r="T609" s="174"/>
      <c r="AT609" s="168" t="s">
        <v>206</v>
      </c>
      <c r="AU609" s="168" t="s">
        <v>87</v>
      </c>
      <c r="AV609" s="13" t="s">
        <v>87</v>
      </c>
      <c r="AW609" s="13" t="s">
        <v>32</v>
      </c>
      <c r="AX609" s="13" t="s">
        <v>77</v>
      </c>
      <c r="AY609" s="168" t="s">
        <v>121</v>
      </c>
    </row>
    <row r="610" spans="1:65" s="13" customFormat="1" ht="11.25">
      <c r="B610" s="167"/>
      <c r="D610" s="158" t="s">
        <v>206</v>
      </c>
      <c r="E610" s="168" t="s">
        <v>1</v>
      </c>
      <c r="F610" s="169" t="s">
        <v>1244</v>
      </c>
      <c r="H610" s="170">
        <v>17.7</v>
      </c>
      <c r="I610" s="171"/>
      <c r="L610" s="167"/>
      <c r="M610" s="172"/>
      <c r="N610" s="173"/>
      <c r="O610" s="173"/>
      <c r="P610" s="173"/>
      <c r="Q610" s="173"/>
      <c r="R610" s="173"/>
      <c r="S610" s="173"/>
      <c r="T610" s="174"/>
      <c r="AT610" s="168" t="s">
        <v>206</v>
      </c>
      <c r="AU610" s="168" t="s">
        <v>87</v>
      </c>
      <c r="AV610" s="13" t="s">
        <v>87</v>
      </c>
      <c r="AW610" s="13" t="s">
        <v>32</v>
      </c>
      <c r="AX610" s="13" t="s">
        <v>77</v>
      </c>
      <c r="AY610" s="168" t="s">
        <v>121</v>
      </c>
    </row>
    <row r="611" spans="1:65" s="13" customFormat="1" ht="11.25">
      <c r="B611" s="167"/>
      <c r="D611" s="158" t="s">
        <v>206</v>
      </c>
      <c r="E611" s="168" t="s">
        <v>1</v>
      </c>
      <c r="F611" s="169" t="s">
        <v>1245</v>
      </c>
      <c r="H611" s="170">
        <v>34.200000000000003</v>
      </c>
      <c r="I611" s="171"/>
      <c r="L611" s="167"/>
      <c r="M611" s="172"/>
      <c r="N611" s="173"/>
      <c r="O611" s="173"/>
      <c r="P611" s="173"/>
      <c r="Q611" s="173"/>
      <c r="R611" s="173"/>
      <c r="S611" s="173"/>
      <c r="T611" s="174"/>
      <c r="AT611" s="168" t="s">
        <v>206</v>
      </c>
      <c r="AU611" s="168" t="s">
        <v>87</v>
      </c>
      <c r="AV611" s="13" t="s">
        <v>87</v>
      </c>
      <c r="AW611" s="13" t="s">
        <v>32</v>
      </c>
      <c r="AX611" s="13" t="s">
        <v>77</v>
      </c>
      <c r="AY611" s="168" t="s">
        <v>121</v>
      </c>
    </row>
    <row r="612" spans="1:65" s="13" customFormat="1" ht="11.25">
      <c r="B612" s="167"/>
      <c r="D612" s="158" t="s">
        <v>206</v>
      </c>
      <c r="E612" s="168" t="s">
        <v>1</v>
      </c>
      <c r="F612" s="169" t="s">
        <v>1246</v>
      </c>
      <c r="H612" s="170">
        <v>6.6</v>
      </c>
      <c r="I612" s="171"/>
      <c r="L612" s="167"/>
      <c r="M612" s="172"/>
      <c r="N612" s="173"/>
      <c r="O612" s="173"/>
      <c r="P612" s="173"/>
      <c r="Q612" s="173"/>
      <c r="R612" s="173"/>
      <c r="S612" s="173"/>
      <c r="T612" s="174"/>
      <c r="AT612" s="168" t="s">
        <v>206</v>
      </c>
      <c r="AU612" s="168" t="s">
        <v>87</v>
      </c>
      <c r="AV612" s="13" t="s">
        <v>87</v>
      </c>
      <c r="AW612" s="13" t="s">
        <v>32</v>
      </c>
      <c r="AX612" s="13" t="s">
        <v>77</v>
      </c>
      <c r="AY612" s="168" t="s">
        <v>121</v>
      </c>
    </row>
    <row r="613" spans="1:65" s="14" customFormat="1" ht="11.25">
      <c r="B613" s="185"/>
      <c r="D613" s="158" t="s">
        <v>206</v>
      </c>
      <c r="E613" s="186" t="s">
        <v>1</v>
      </c>
      <c r="F613" s="187" t="s">
        <v>289</v>
      </c>
      <c r="H613" s="188">
        <v>184.99999999999997</v>
      </c>
      <c r="I613" s="189"/>
      <c r="L613" s="185"/>
      <c r="M613" s="190"/>
      <c r="N613" s="191"/>
      <c r="O613" s="191"/>
      <c r="P613" s="191"/>
      <c r="Q613" s="191"/>
      <c r="R613" s="191"/>
      <c r="S613" s="191"/>
      <c r="T613" s="192"/>
      <c r="AT613" s="186" t="s">
        <v>206</v>
      </c>
      <c r="AU613" s="186" t="s">
        <v>87</v>
      </c>
      <c r="AV613" s="14" t="s">
        <v>140</v>
      </c>
      <c r="AW613" s="14" t="s">
        <v>32</v>
      </c>
      <c r="AX613" s="14" t="s">
        <v>85</v>
      </c>
      <c r="AY613" s="186" t="s">
        <v>121</v>
      </c>
    </row>
    <row r="614" spans="1:65" s="2" customFormat="1" ht="33" customHeight="1">
      <c r="A614" s="33"/>
      <c r="B614" s="144"/>
      <c r="C614" s="145" t="s">
        <v>1247</v>
      </c>
      <c r="D614" s="145" t="s">
        <v>124</v>
      </c>
      <c r="E614" s="146" t="s">
        <v>1248</v>
      </c>
      <c r="F614" s="147" t="s">
        <v>1249</v>
      </c>
      <c r="G614" s="148" t="s">
        <v>223</v>
      </c>
      <c r="H614" s="149">
        <v>185</v>
      </c>
      <c r="I614" s="150"/>
      <c r="J614" s="151">
        <f>ROUND(I614*H614,2)</f>
        <v>0</v>
      </c>
      <c r="K614" s="147" t="s">
        <v>128</v>
      </c>
      <c r="L614" s="34"/>
      <c r="M614" s="152" t="s">
        <v>1</v>
      </c>
      <c r="N614" s="153" t="s">
        <v>42</v>
      </c>
      <c r="O614" s="59"/>
      <c r="P614" s="154">
        <f>O614*H614</f>
        <v>0</v>
      </c>
      <c r="Q614" s="154">
        <v>3.0000000000000001E-5</v>
      </c>
      <c r="R614" s="154">
        <f>Q614*H614</f>
        <v>5.5500000000000002E-3</v>
      </c>
      <c r="S614" s="154">
        <v>0</v>
      </c>
      <c r="T614" s="155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156" t="s">
        <v>274</v>
      </c>
      <c r="AT614" s="156" t="s">
        <v>124</v>
      </c>
      <c r="AU614" s="156" t="s">
        <v>87</v>
      </c>
      <c r="AY614" s="18" t="s">
        <v>121</v>
      </c>
      <c r="BE614" s="157">
        <f>IF(N614="základní",J614,0)</f>
        <v>0</v>
      </c>
      <c r="BF614" s="157">
        <f>IF(N614="snížená",J614,0)</f>
        <v>0</v>
      </c>
      <c r="BG614" s="157">
        <f>IF(N614="zákl. přenesená",J614,0)</f>
        <v>0</v>
      </c>
      <c r="BH614" s="157">
        <f>IF(N614="sníž. přenesená",J614,0)</f>
        <v>0</v>
      </c>
      <c r="BI614" s="157">
        <f>IF(N614="nulová",J614,0)</f>
        <v>0</v>
      </c>
      <c r="BJ614" s="18" t="s">
        <v>85</v>
      </c>
      <c r="BK614" s="157">
        <f>ROUND(I614*H614,2)</f>
        <v>0</v>
      </c>
      <c r="BL614" s="18" t="s">
        <v>274</v>
      </c>
      <c r="BM614" s="156" t="s">
        <v>1250</v>
      </c>
    </row>
    <row r="615" spans="1:65" s="2" customFormat="1" ht="24.2" customHeight="1">
      <c r="A615" s="33"/>
      <c r="B615" s="144"/>
      <c r="C615" s="145" t="s">
        <v>1251</v>
      </c>
      <c r="D615" s="145" t="s">
        <v>124</v>
      </c>
      <c r="E615" s="146" t="s">
        <v>1252</v>
      </c>
      <c r="F615" s="147" t="s">
        <v>1253</v>
      </c>
      <c r="G615" s="148" t="s">
        <v>223</v>
      </c>
      <c r="H615" s="149">
        <v>325</v>
      </c>
      <c r="I615" s="150"/>
      <c r="J615" s="151">
        <f>ROUND(I615*H615,2)</f>
        <v>0</v>
      </c>
      <c r="K615" s="147" t="s">
        <v>128</v>
      </c>
      <c r="L615" s="34"/>
      <c r="M615" s="152" t="s">
        <v>1</v>
      </c>
      <c r="N615" s="153" t="s">
        <v>42</v>
      </c>
      <c r="O615" s="59"/>
      <c r="P615" s="154">
        <f>O615*H615</f>
        <v>0</v>
      </c>
      <c r="Q615" s="154">
        <v>2.9E-4</v>
      </c>
      <c r="R615" s="154">
        <f>Q615*H615</f>
        <v>9.425E-2</v>
      </c>
      <c r="S615" s="154">
        <v>0</v>
      </c>
      <c r="T615" s="155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56" t="s">
        <v>274</v>
      </c>
      <c r="AT615" s="156" t="s">
        <v>124</v>
      </c>
      <c r="AU615" s="156" t="s">
        <v>87</v>
      </c>
      <c r="AY615" s="18" t="s">
        <v>121</v>
      </c>
      <c r="BE615" s="157">
        <f>IF(N615="základní",J615,0)</f>
        <v>0</v>
      </c>
      <c r="BF615" s="157">
        <f>IF(N615="snížená",J615,0)</f>
        <v>0</v>
      </c>
      <c r="BG615" s="157">
        <f>IF(N615="zákl. přenesená",J615,0)</f>
        <v>0</v>
      </c>
      <c r="BH615" s="157">
        <f>IF(N615="sníž. přenesená",J615,0)</f>
        <v>0</v>
      </c>
      <c r="BI615" s="157">
        <f>IF(N615="nulová",J615,0)</f>
        <v>0</v>
      </c>
      <c r="BJ615" s="18" t="s">
        <v>85</v>
      </c>
      <c r="BK615" s="157">
        <f>ROUND(I615*H615,2)</f>
        <v>0</v>
      </c>
      <c r="BL615" s="18" t="s">
        <v>274</v>
      </c>
      <c r="BM615" s="156" t="s">
        <v>1254</v>
      </c>
    </row>
    <row r="616" spans="1:65" s="13" customFormat="1" ht="11.25">
      <c r="B616" s="167"/>
      <c r="D616" s="158" t="s">
        <v>206</v>
      </c>
      <c r="E616" s="168" t="s">
        <v>1</v>
      </c>
      <c r="F616" s="169" t="s">
        <v>1255</v>
      </c>
      <c r="H616" s="170">
        <v>325</v>
      </c>
      <c r="I616" s="171"/>
      <c r="L616" s="167"/>
      <c r="M616" s="172"/>
      <c r="N616" s="173"/>
      <c r="O616" s="173"/>
      <c r="P616" s="173"/>
      <c r="Q616" s="173"/>
      <c r="R616" s="173"/>
      <c r="S616" s="173"/>
      <c r="T616" s="174"/>
      <c r="AT616" s="168" t="s">
        <v>206</v>
      </c>
      <c r="AU616" s="168" t="s">
        <v>87</v>
      </c>
      <c r="AV616" s="13" t="s">
        <v>87</v>
      </c>
      <c r="AW616" s="13" t="s">
        <v>32</v>
      </c>
      <c r="AX616" s="13" t="s">
        <v>85</v>
      </c>
      <c r="AY616" s="168" t="s">
        <v>121</v>
      </c>
    </row>
    <row r="617" spans="1:65" s="2" customFormat="1" ht="33" customHeight="1">
      <c r="A617" s="33"/>
      <c r="B617" s="144"/>
      <c r="C617" s="145" t="s">
        <v>1256</v>
      </c>
      <c r="D617" s="145" t="s">
        <v>124</v>
      </c>
      <c r="E617" s="146" t="s">
        <v>1257</v>
      </c>
      <c r="F617" s="147" t="s">
        <v>1258</v>
      </c>
      <c r="G617" s="148" t="s">
        <v>223</v>
      </c>
      <c r="H617" s="149">
        <v>195</v>
      </c>
      <c r="I617" s="150"/>
      <c r="J617" s="151">
        <f>ROUND(I617*H617,2)</f>
        <v>0</v>
      </c>
      <c r="K617" s="147" t="s">
        <v>128</v>
      </c>
      <c r="L617" s="34"/>
      <c r="M617" s="152" t="s">
        <v>1</v>
      </c>
      <c r="N617" s="153" t="s">
        <v>42</v>
      </c>
      <c r="O617" s="59"/>
      <c r="P617" s="154">
        <f>O617*H617</f>
        <v>0</v>
      </c>
      <c r="Q617" s="154">
        <v>1.0000000000000001E-5</v>
      </c>
      <c r="R617" s="154">
        <f>Q617*H617</f>
        <v>1.9500000000000001E-3</v>
      </c>
      <c r="S617" s="154">
        <v>0</v>
      </c>
      <c r="T617" s="155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156" t="s">
        <v>274</v>
      </c>
      <c r="AT617" s="156" t="s">
        <v>124</v>
      </c>
      <c r="AU617" s="156" t="s">
        <v>87</v>
      </c>
      <c r="AY617" s="18" t="s">
        <v>121</v>
      </c>
      <c r="BE617" s="157">
        <f>IF(N617="základní",J617,0)</f>
        <v>0</v>
      </c>
      <c r="BF617" s="157">
        <f>IF(N617="snížená",J617,0)</f>
        <v>0</v>
      </c>
      <c r="BG617" s="157">
        <f>IF(N617="zákl. přenesená",J617,0)</f>
        <v>0</v>
      </c>
      <c r="BH617" s="157">
        <f>IF(N617="sníž. přenesená",J617,0)</f>
        <v>0</v>
      </c>
      <c r="BI617" s="157">
        <f>IF(N617="nulová",J617,0)</f>
        <v>0</v>
      </c>
      <c r="BJ617" s="18" t="s">
        <v>85</v>
      </c>
      <c r="BK617" s="157">
        <f>ROUND(I617*H617,2)</f>
        <v>0</v>
      </c>
      <c r="BL617" s="18" t="s">
        <v>274</v>
      </c>
      <c r="BM617" s="156" t="s">
        <v>1259</v>
      </c>
    </row>
    <row r="618" spans="1:65" s="13" customFormat="1" ht="11.25">
      <c r="B618" s="167"/>
      <c r="D618" s="158" t="s">
        <v>206</v>
      </c>
      <c r="E618" s="168" t="s">
        <v>1</v>
      </c>
      <c r="F618" s="169" t="s">
        <v>1260</v>
      </c>
      <c r="H618" s="170">
        <v>195</v>
      </c>
      <c r="I618" s="171"/>
      <c r="L618" s="167"/>
      <c r="M618" s="172"/>
      <c r="N618" s="173"/>
      <c r="O618" s="173"/>
      <c r="P618" s="173"/>
      <c r="Q618" s="173"/>
      <c r="R618" s="173"/>
      <c r="S618" s="173"/>
      <c r="T618" s="174"/>
      <c r="AT618" s="168" t="s">
        <v>206</v>
      </c>
      <c r="AU618" s="168" t="s">
        <v>87</v>
      </c>
      <c r="AV618" s="13" t="s">
        <v>87</v>
      </c>
      <c r="AW618" s="13" t="s">
        <v>32</v>
      </c>
      <c r="AX618" s="13" t="s">
        <v>85</v>
      </c>
      <c r="AY618" s="168" t="s">
        <v>121</v>
      </c>
    </row>
    <row r="619" spans="1:65" s="12" customFormat="1" ht="22.9" customHeight="1">
      <c r="B619" s="131"/>
      <c r="D619" s="132" t="s">
        <v>76</v>
      </c>
      <c r="E619" s="142" t="s">
        <v>1261</v>
      </c>
      <c r="F619" s="142" t="s">
        <v>1262</v>
      </c>
      <c r="I619" s="134"/>
      <c r="J619" s="143">
        <f>BK619</f>
        <v>0</v>
      </c>
      <c r="L619" s="131"/>
      <c r="M619" s="136"/>
      <c r="N619" s="137"/>
      <c r="O619" s="137"/>
      <c r="P619" s="138">
        <f>SUM(P620:P633)</f>
        <v>0</v>
      </c>
      <c r="Q619" s="137"/>
      <c r="R619" s="138">
        <f>SUM(R620:R633)</f>
        <v>0.23400000000000004</v>
      </c>
      <c r="S619" s="137"/>
      <c r="T619" s="139">
        <f>SUM(T620:T633)</f>
        <v>0</v>
      </c>
      <c r="AR619" s="132" t="s">
        <v>87</v>
      </c>
      <c r="AT619" s="140" t="s">
        <v>76</v>
      </c>
      <c r="AU619" s="140" t="s">
        <v>85</v>
      </c>
      <c r="AY619" s="132" t="s">
        <v>121</v>
      </c>
      <c r="BK619" s="141">
        <f>SUM(BK620:BK633)</f>
        <v>0</v>
      </c>
    </row>
    <row r="620" spans="1:65" s="2" customFormat="1" ht="24.2" customHeight="1">
      <c r="A620" s="33"/>
      <c r="B620" s="144"/>
      <c r="C620" s="145" t="s">
        <v>1263</v>
      </c>
      <c r="D620" s="145" t="s">
        <v>124</v>
      </c>
      <c r="E620" s="146" t="s">
        <v>1264</v>
      </c>
      <c r="F620" s="147" t="s">
        <v>1265</v>
      </c>
      <c r="G620" s="148" t="s">
        <v>204</v>
      </c>
      <c r="H620" s="149">
        <v>18</v>
      </c>
      <c r="I620" s="150"/>
      <c r="J620" s="151">
        <f>ROUND(I620*H620,2)</f>
        <v>0</v>
      </c>
      <c r="K620" s="147" t="s">
        <v>128</v>
      </c>
      <c r="L620" s="34"/>
      <c r="M620" s="152" t="s">
        <v>1</v>
      </c>
      <c r="N620" s="153" t="s">
        <v>42</v>
      </c>
      <c r="O620" s="59"/>
      <c r="P620" s="154">
        <f>O620*H620</f>
        <v>0</v>
      </c>
      <c r="Q620" s="154">
        <v>0</v>
      </c>
      <c r="R620" s="154">
        <f>Q620*H620</f>
        <v>0</v>
      </c>
      <c r="S620" s="154">
        <v>0</v>
      </c>
      <c r="T620" s="155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56" t="s">
        <v>274</v>
      </c>
      <c r="AT620" s="156" t="s">
        <v>124</v>
      </c>
      <c r="AU620" s="156" t="s">
        <v>87</v>
      </c>
      <c r="AY620" s="18" t="s">
        <v>121</v>
      </c>
      <c r="BE620" s="157">
        <f>IF(N620="základní",J620,0)</f>
        <v>0</v>
      </c>
      <c r="BF620" s="157">
        <f>IF(N620="snížená",J620,0)</f>
        <v>0</v>
      </c>
      <c r="BG620" s="157">
        <f>IF(N620="zákl. přenesená",J620,0)</f>
        <v>0</v>
      </c>
      <c r="BH620" s="157">
        <f>IF(N620="sníž. přenesená",J620,0)</f>
        <v>0</v>
      </c>
      <c r="BI620" s="157">
        <f>IF(N620="nulová",J620,0)</f>
        <v>0</v>
      </c>
      <c r="BJ620" s="18" t="s">
        <v>85</v>
      </c>
      <c r="BK620" s="157">
        <f>ROUND(I620*H620,2)</f>
        <v>0</v>
      </c>
      <c r="BL620" s="18" t="s">
        <v>274</v>
      </c>
      <c r="BM620" s="156" t="s">
        <v>1266</v>
      </c>
    </row>
    <row r="621" spans="1:65" s="13" customFormat="1" ht="11.25">
      <c r="B621" s="167"/>
      <c r="D621" s="158" t="s">
        <v>206</v>
      </c>
      <c r="E621" s="168" t="s">
        <v>1</v>
      </c>
      <c r="F621" s="169" t="s">
        <v>1267</v>
      </c>
      <c r="H621" s="170">
        <v>14</v>
      </c>
      <c r="I621" s="171"/>
      <c r="L621" s="167"/>
      <c r="M621" s="172"/>
      <c r="N621" s="173"/>
      <c r="O621" s="173"/>
      <c r="P621" s="173"/>
      <c r="Q621" s="173"/>
      <c r="R621" s="173"/>
      <c r="S621" s="173"/>
      <c r="T621" s="174"/>
      <c r="AT621" s="168" t="s">
        <v>206</v>
      </c>
      <c r="AU621" s="168" t="s">
        <v>87</v>
      </c>
      <c r="AV621" s="13" t="s">
        <v>87</v>
      </c>
      <c r="AW621" s="13" t="s">
        <v>32</v>
      </c>
      <c r="AX621" s="13" t="s">
        <v>77</v>
      </c>
      <c r="AY621" s="168" t="s">
        <v>121</v>
      </c>
    </row>
    <row r="622" spans="1:65" s="13" customFormat="1" ht="11.25">
      <c r="B622" s="167"/>
      <c r="D622" s="158" t="s">
        <v>206</v>
      </c>
      <c r="E622" s="168" t="s">
        <v>1</v>
      </c>
      <c r="F622" s="169" t="s">
        <v>1268</v>
      </c>
      <c r="H622" s="170">
        <v>4</v>
      </c>
      <c r="I622" s="171"/>
      <c r="L622" s="167"/>
      <c r="M622" s="172"/>
      <c r="N622" s="173"/>
      <c r="O622" s="173"/>
      <c r="P622" s="173"/>
      <c r="Q622" s="173"/>
      <c r="R622" s="173"/>
      <c r="S622" s="173"/>
      <c r="T622" s="174"/>
      <c r="AT622" s="168" t="s">
        <v>206</v>
      </c>
      <c r="AU622" s="168" t="s">
        <v>87</v>
      </c>
      <c r="AV622" s="13" t="s">
        <v>87</v>
      </c>
      <c r="AW622" s="13" t="s">
        <v>32</v>
      </c>
      <c r="AX622" s="13" t="s">
        <v>77</v>
      </c>
      <c r="AY622" s="168" t="s">
        <v>121</v>
      </c>
    </row>
    <row r="623" spans="1:65" s="14" customFormat="1" ht="11.25">
      <c r="B623" s="185"/>
      <c r="D623" s="158" t="s">
        <v>206</v>
      </c>
      <c r="E623" s="186" t="s">
        <v>1</v>
      </c>
      <c r="F623" s="187" t="s">
        <v>289</v>
      </c>
      <c r="H623" s="188">
        <v>18</v>
      </c>
      <c r="I623" s="189"/>
      <c r="L623" s="185"/>
      <c r="M623" s="190"/>
      <c r="N623" s="191"/>
      <c r="O623" s="191"/>
      <c r="P623" s="191"/>
      <c r="Q623" s="191"/>
      <c r="R623" s="191"/>
      <c r="S623" s="191"/>
      <c r="T623" s="192"/>
      <c r="AT623" s="186" t="s">
        <v>206</v>
      </c>
      <c r="AU623" s="186" t="s">
        <v>87</v>
      </c>
      <c r="AV623" s="14" t="s">
        <v>140</v>
      </c>
      <c r="AW623" s="14" t="s">
        <v>32</v>
      </c>
      <c r="AX623" s="14" t="s">
        <v>85</v>
      </c>
      <c r="AY623" s="186" t="s">
        <v>121</v>
      </c>
    </row>
    <row r="624" spans="1:65" s="2" customFormat="1" ht="37.9" customHeight="1">
      <c r="A624" s="33"/>
      <c r="B624" s="144"/>
      <c r="C624" s="175" t="s">
        <v>1269</v>
      </c>
      <c r="D624" s="175" t="s">
        <v>275</v>
      </c>
      <c r="E624" s="176" t="s">
        <v>1270</v>
      </c>
      <c r="F624" s="177" t="s">
        <v>1271</v>
      </c>
      <c r="G624" s="178" t="s">
        <v>204</v>
      </c>
      <c r="H624" s="179">
        <v>14</v>
      </c>
      <c r="I624" s="180"/>
      <c r="J624" s="181">
        <f>ROUND(I624*H624,2)</f>
        <v>0</v>
      </c>
      <c r="K624" s="177" t="s">
        <v>1</v>
      </c>
      <c r="L624" s="182"/>
      <c r="M624" s="183" t="s">
        <v>1</v>
      </c>
      <c r="N624" s="184" t="s">
        <v>42</v>
      </c>
      <c r="O624" s="59"/>
      <c r="P624" s="154">
        <f>O624*H624</f>
        <v>0</v>
      </c>
      <c r="Q624" s="154">
        <v>1.2E-2</v>
      </c>
      <c r="R624" s="154">
        <f>Q624*H624</f>
        <v>0.16800000000000001</v>
      </c>
      <c r="S624" s="154">
        <v>0</v>
      </c>
      <c r="T624" s="155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56" t="s">
        <v>358</v>
      </c>
      <c r="AT624" s="156" t="s">
        <v>275</v>
      </c>
      <c r="AU624" s="156" t="s">
        <v>87</v>
      </c>
      <c r="AY624" s="18" t="s">
        <v>121</v>
      </c>
      <c r="BE624" s="157">
        <f>IF(N624="základní",J624,0)</f>
        <v>0</v>
      </c>
      <c r="BF624" s="157">
        <f>IF(N624="snížená",J624,0)</f>
        <v>0</v>
      </c>
      <c r="BG624" s="157">
        <f>IF(N624="zákl. přenesená",J624,0)</f>
        <v>0</v>
      </c>
      <c r="BH624" s="157">
        <f>IF(N624="sníž. přenesená",J624,0)</f>
        <v>0</v>
      </c>
      <c r="BI624" s="157">
        <f>IF(N624="nulová",J624,0)</f>
        <v>0</v>
      </c>
      <c r="BJ624" s="18" t="s">
        <v>85</v>
      </c>
      <c r="BK624" s="157">
        <f>ROUND(I624*H624,2)</f>
        <v>0</v>
      </c>
      <c r="BL624" s="18" t="s">
        <v>274</v>
      </c>
      <c r="BM624" s="156" t="s">
        <v>1272</v>
      </c>
    </row>
    <row r="625" spans="1:65" s="2" customFormat="1" ht="37.9" customHeight="1">
      <c r="A625" s="33"/>
      <c r="B625" s="144"/>
      <c r="C625" s="175" t="s">
        <v>1273</v>
      </c>
      <c r="D625" s="175" t="s">
        <v>275</v>
      </c>
      <c r="E625" s="176" t="s">
        <v>1274</v>
      </c>
      <c r="F625" s="177" t="s">
        <v>1275</v>
      </c>
      <c r="G625" s="178" t="s">
        <v>204</v>
      </c>
      <c r="H625" s="179">
        <v>4</v>
      </c>
      <c r="I625" s="180"/>
      <c r="J625" s="181">
        <f>ROUND(I625*H625,2)</f>
        <v>0</v>
      </c>
      <c r="K625" s="177" t="s">
        <v>1</v>
      </c>
      <c r="L625" s="182"/>
      <c r="M625" s="183" t="s">
        <v>1</v>
      </c>
      <c r="N625" s="184" t="s">
        <v>42</v>
      </c>
      <c r="O625" s="59"/>
      <c r="P625" s="154">
        <f>O625*H625</f>
        <v>0</v>
      </c>
      <c r="Q625" s="154">
        <v>1.2E-2</v>
      </c>
      <c r="R625" s="154">
        <f>Q625*H625</f>
        <v>4.8000000000000001E-2</v>
      </c>
      <c r="S625" s="154">
        <v>0</v>
      </c>
      <c r="T625" s="155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56" t="s">
        <v>358</v>
      </c>
      <c r="AT625" s="156" t="s">
        <v>275</v>
      </c>
      <c r="AU625" s="156" t="s">
        <v>87</v>
      </c>
      <c r="AY625" s="18" t="s">
        <v>121</v>
      </c>
      <c r="BE625" s="157">
        <f>IF(N625="základní",J625,0)</f>
        <v>0</v>
      </c>
      <c r="BF625" s="157">
        <f>IF(N625="snížená",J625,0)</f>
        <v>0</v>
      </c>
      <c r="BG625" s="157">
        <f>IF(N625="zákl. přenesená",J625,0)</f>
        <v>0</v>
      </c>
      <c r="BH625" s="157">
        <f>IF(N625="sníž. přenesená",J625,0)</f>
        <v>0</v>
      </c>
      <c r="BI625" s="157">
        <f>IF(N625="nulová",J625,0)</f>
        <v>0</v>
      </c>
      <c r="BJ625" s="18" t="s">
        <v>85</v>
      </c>
      <c r="BK625" s="157">
        <f>ROUND(I625*H625,2)</f>
        <v>0</v>
      </c>
      <c r="BL625" s="18" t="s">
        <v>274</v>
      </c>
      <c r="BM625" s="156" t="s">
        <v>1276</v>
      </c>
    </row>
    <row r="626" spans="1:65" s="2" customFormat="1" ht="24.2" customHeight="1">
      <c r="A626" s="33"/>
      <c r="B626" s="144"/>
      <c r="C626" s="145" t="s">
        <v>1277</v>
      </c>
      <c r="D626" s="145" t="s">
        <v>124</v>
      </c>
      <c r="E626" s="146" t="s">
        <v>1278</v>
      </c>
      <c r="F626" s="147" t="s">
        <v>1279</v>
      </c>
      <c r="G626" s="148" t="s">
        <v>204</v>
      </c>
      <c r="H626" s="149">
        <v>18</v>
      </c>
      <c r="I626" s="150"/>
      <c r="J626" s="151">
        <f>ROUND(I626*H626,2)</f>
        <v>0</v>
      </c>
      <c r="K626" s="147" t="s">
        <v>1</v>
      </c>
      <c r="L626" s="34"/>
      <c r="M626" s="152" t="s">
        <v>1</v>
      </c>
      <c r="N626" s="153" t="s">
        <v>42</v>
      </c>
      <c r="O626" s="59"/>
      <c r="P626" s="154">
        <f>O626*H626</f>
        <v>0</v>
      </c>
      <c r="Q626" s="154">
        <v>0</v>
      </c>
      <c r="R626" s="154">
        <f>Q626*H626</f>
        <v>0</v>
      </c>
      <c r="S626" s="154">
        <v>0</v>
      </c>
      <c r="T626" s="155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156" t="s">
        <v>274</v>
      </c>
      <c r="AT626" s="156" t="s">
        <v>124</v>
      </c>
      <c r="AU626" s="156" t="s">
        <v>87</v>
      </c>
      <c r="AY626" s="18" t="s">
        <v>121</v>
      </c>
      <c r="BE626" s="157">
        <f>IF(N626="základní",J626,0)</f>
        <v>0</v>
      </c>
      <c r="BF626" s="157">
        <f>IF(N626="snížená",J626,0)</f>
        <v>0</v>
      </c>
      <c r="BG626" s="157">
        <f>IF(N626="zákl. přenesená",J626,0)</f>
        <v>0</v>
      </c>
      <c r="BH626" s="157">
        <f>IF(N626="sníž. přenesená",J626,0)</f>
        <v>0</v>
      </c>
      <c r="BI626" s="157">
        <f>IF(N626="nulová",J626,0)</f>
        <v>0</v>
      </c>
      <c r="BJ626" s="18" t="s">
        <v>85</v>
      </c>
      <c r="BK626" s="157">
        <f>ROUND(I626*H626,2)</f>
        <v>0</v>
      </c>
      <c r="BL626" s="18" t="s">
        <v>274</v>
      </c>
      <c r="BM626" s="156" t="s">
        <v>1280</v>
      </c>
    </row>
    <row r="627" spans="1:65" s="13" customFormat="1" ht="11.25">
      <c r="B627" s="167"/>
      <c r="D627" s="158" t="s">
        <v>206</v>
      </c>
      <c r="E627" s="168" t="s">
        <v>1</v>
      </c>
      <c r="F627" s="169" t="s">
        <v>1281</v>
      </c>
      <c r="H627" s="170">
        <v>14</v>
      </c>
      <c r="I627" s="171"/>
      <c r="L627" s="167"/>
      <c r="M627" s="172"/>
      <c r="N627" s="173"/>
      <c r="O627" s="173"/>
      <c r="P627" s="173"/>
      <c r="Q627" s="173"/>
      <c r="R627" s="173"/>
      <c r="S627" s="173"/>
      <c r="T627" s="174"/>
      <c r="AT627" s="168" t="s">
        <v>206</v>
      </c>
      <c r="AU627" s="168" t="s">
        <v>87</v>
      </c>
      <c r="AV627" s="13" t="s">
        <v>87</v>
      </c>
      <c r="AW627" s="13" t="s">
        <v>32</v>
      </c>
      <c r="AX627" s="13" t="s">
        <v>77</v>
      </c>
      <c r="AY627" s="168" t="s">
        <v>121</v>
      </c>
    </row>
    <row r="628" spans="1:65" s="13" customFormat="1" ht="11.25">
      <c r="B628" s="167"/>
      <c r="D628" s="158" t="s">
        <v>206</v>
      </c>
      <c r="E628" s="168" t="s">
        <v>1</v>
      </c>
      <c r="F628" s="169" t="s">
        <v>1282</v>
      </c>
      <c r="H628" s="170">
        <v>4</v>
      </c>
      <c r="I628" s="171"/>
      <c r="L628" s="167"/>
      <c r="M628" s="172"/>
      <c r="N628" s="173"/>
      <c r="O628" s="173"/>
      <c r="P628" s="173"/>
      <c r="Q628" s="173"/>
      <c r="R628" s="173"/>
      <c r="S628" s="173"/>
      <c r="T628" s="174"/>
      <c r="AT628" s="168" t="s">
        <v>206</v>
      </c>
      <c r="AU628" s="168" t="s">
        <v>87</v>
      </c>
      <c r="AV628" s="13" t="s">
        <v>87</v>
      </c>
      <c r="AW628" s="13" t="s">
        <v>32</v>
      </c>
      <c r="AX628" s="13" t="s">
        <v>77</v>
      </c>
      <c r="AY628" s="168" t="s">
        <v>121</v>
      </c>
    </row>
    <row r="629" spans="1:65" s="14" customFormat="1" ht="11.25">
      <c r="B629" s="185"/>
      <c r="D629" s="158" t="s">
        <v>206</v>
      </c>
      <c r="E629" s="186" t="s">
        <v>1</v>
      </c>
      <c r="F629" s="187" t="s">
        <v>289</v>
      </c>
      <c r="H629" s="188">
        <v>18</v>
      </c>
      <c r="I629" s="189"/>
      <c r="L629" s="185"/>
      <c r="M629" s="190"/>
      <c r="N629" s="191"/>
      <c r="O629" s="191"/>
      <c r="P629" s="191"/>
      <c r="Q629" s="191"/>
      <c r="R629" s="191"/>
      <c r="S629" s="191"/>
      <c r="T629" s="192"/>
      <c r="AT629" s="186" t="s">
        <v>206</v>
      </c>
      <c r="AU629" s="186" t="s">
        <v>87</v>
      </c>
      <c r="AV629" s="14" t="s">
        <v>140</v>
      </c>
      <c r="AW629" s="14" t="s">
        <v>32</v>
      </c>
      <c r="AX629" s="14" t="s">
        <v>85</v>
      </c>
      <c r="AY629" s="186" t="s">
        <v>121</v>
      </c>
    </row>
    <row r="630" spans="1:65" s="2" customFormat="1" ht="24.2" customHeight="1">
      <c r="A630" s="33"/>
      <c r="B630" s="144"/>
      <c r="C630" s="175" t="s">
        <v>1283</v>
      </c>
      <c r="D630" s="175" t="s">
        <v>275</v>
      </c>
      <c r="E630" s="176" t="s">
        <v>1284</v>
      </c>
      <c r="F630" s="177" t="s">
        <v>1285</v>
      </c>
      <c r="G630" s="178" t="s">
        <v>204</v>
      </c>
      <c r="H630" s="179">
        <v>14</v>
      </c>
      <c r="I630" s="180"/>
      <c r="J630" s="181">
        <f>ROUND(I630*H630,2)</f>
        <v>0</v>
      </c>
      <c r="K630" s="177" t="s">
        <v>1</v>
      </c>
      <c r="L630" s="182"/>
      <c r="M630" s="183" t="s">
        <v>1</v>
      </c>
      <c r="N630" s="184" t="s">
        <v>42</v>
      </c>
      <c r="O630" s="59"/>
      <c r="P630" s="154">
        <f>O630*H630</f>
        <v>0</v>
      </c>
      <c r="Q630" s="154">
        <v>1E-3</v>
      </c>
      <c r="R630" s="154">
        <f>Q630*H630</f>
        <v>1.4E-2</v>
      </c>
      <c r="S630" s="154">
        <v>0</v>
      </c>
      <c r="T630" s="155">
        <f>S630*H630</f>
        <v>0</v>
      </c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R630" s="156" t="s">
        <v>358</v>
      </c>
      <c r="AT630" s="156" t="s">
        <v>275</v>
      </c>
      <c r="AU630" s="156" t="s">
        <v>87</v>
      </c>
      <c r="AY630" s="18" t="s">
        <v>121</v>
      </c>
      <c r="BE630" s="157">
        <f>IF(N630="základní",J630,0)</f>
        <v>0</v>
      </c>
      <c r="BF630" s="157">
        <f>IF(N630="snížená",J630,0)</f>
        <v>0</v>
      </c>
      <c r="BG630" s="157">
        <f>IF(N630="zákl. přenesená",J630,0)</f>
        <v>0</v>
      </c>
      <c r="BH630" s="157">
        <f>IF(N630="sníž. přenesená",J630,0)</f>
        <v>0</v>
      </c>
      <c r="BI630" s="157">
        <f>IF(N630="nulová",J630,0)</f>
        <v>0</v>
      </c>
      <c r="BJ630" s="18" t="s">
        <v>85</v>
      </c>
      <c r="BK630" s="157">
        <f>ROUND(I630*H630,2)</f>
        <v>0</v>
      </c>
      <c r="BL630" s="18" t="s">
        <v>274</v>
      </c>
      <c r="BM630" s="156" t="s">
        <v>1286</v>
      </c>
    </row>
    <row r="631" spans="1:65" s="2" customFormat="1" ht="24.2" customHeight="1">
      <c r="A631" s="33"/>
      <c r="B631" s="144"/>
      <c r="C631" s="175" t="s">
        <v>1287</v>
      </c>
      <c r="D631" s="175" t="s">
        <v>275</v>
      </c>
      <c r="E631" s="176" t="s">
        <v>1288</v>
      </c>
      <c r="F631" s="177" t="s">
        <v>1289</v>
      </c>
      <c r="G631" s="178" t="s">
        <v>204</v>
      </c>
      <c r="H631" s="179">
        <v>4</v>
      </c>
      <c r="I631" s="180"/>
      <c r="J631" s="181">
        <f>ROUND(I631*H631,2)</f>
        <v>0</v>
      </c>
      <c r="K631" s="177" t="s">
        <v>1</v>
      </c>
      <c r="L631" s="182"/>
      <c r="M631" s="183" t="s">
        <v>1</v>
      </c>
      <c r="N631" s="184" t="s">
        <v>42</v>
      </c>
      <c r="O631" s="59"/>
      <c r="P631" s="154">
        <f>O631*H631</f>
        <v>0</v>
      </c>
      <c r="Q631" s="154">
        <v>1E-3</v>
      </c>
      <c r="R631" s="154">
        <f>Q631*H631</f>
        <v>4.0000000000000001E-3</v>
      </c>
      <c r="S631" s="154">
        <v>0</v>
      </c>
      <c r="T631" s="155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56" t="s">
        <v>358</v>
      </c>
      <c r="AT631" s="156" t="s">
        <v>275</v>
      </c>
      <c r="AU631" s="156" t="s">
        <v>87</v>
      </c>
      <c r="AY631" s="18" t="s">
        <v>121</v>
      </c>
      <c r="BE631" s="157">
        <f>IF(N631="základní",J631,0)</f>
        <v>0</v>
      </c>
      <c r="BF631" s="157">
        <f>IF(N631="snížená",J631,0)</f>
        <v>0</v>
      </c>
      <c r="BG631" s="157">
        <f>IF(N631="zákl. přenesená",J631,0)</f>
        <v>0</v>
      </c>
      <c r="BH631" s="157">
        <f>IF(N631="sníž. přenesená",J631,0)</f>
        <v>0</v>
      </c>
      <c r="BI631" s="157">
        <f>IF(N631="nulová",J631,0)</f>
        <v>0</v>
      </c>
      <c r="BJ631" s="18" t="s">
        <v>85</v>
      </c>
      <c r="BK631" s="157">
        <f>ROUND(I631*H631,2)</f>
        <v>0</v>
      </c>
      <c r="BL631" s="18" t="s">
        <v>274</v>
      </c>
      <c r="BM631" s="156" t="s">
        <v>1290</v>
      </c>
    </row>
    <row r="632" spans="1:65" s="2" customFormat="1" ht="24.2" customHeight="1">
      <c r="A632" s="33"/>
      <c r="B632" s="144"/>
      <c r="C632" s="145" t="s">
        <v>1291</v>
      </c>
      <c r="D632" s="145" t="s">
        <v>124</v>
      </c>
      <c r="E632" s="146" t="s">
        <v>1292</v>
      </c>
      <c r="F632" s="147" t="s">
        <v>1293</v>
      </c>
      <c r="G632" s="148" t="s">
        <v>235</v>
      </c>
      <c r="H632" s="149">
        <v>0.23400000000000001</v>
      </c>
      <c r="I632" s="150"/>
      <c r="J632" s="151">
        <f>ROUND(I632*H632,2)</f>
        <v>0</v>
      </c>
      <c r="K632" s="147" t="s">
        <v>128</v>
      </c>
      <c r="L632" s="34"/>
      <c r="M632" s="152" t="s">
        <v>1</v>
      </c>
      <c r="N632" s="153" t="s">
        <v>42</v>
      </c>
      <c r="O632" s="59"/>
      <c r="P632" s="154">
        <f>O632*H632</f>
        <v>0</v>
      </c>
      <c r="Q632" s="154">
        <v>0</v>
      </c>
      <c r="R632" s="154">
        <f>Q632*H632</f>
        <v>0</v>
      </c>
      <c r="S632" s="154">
        <v>0</v>
      </c>
      <c r="T632" s="155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156" t="s">
        <v>274</v>
      </c>
      <c r="AT632" s="156" t="s">
        <v>124</v>
      </c>
      <c r="AU632" s="156" t="s">
        <v>87</v>
      </c>
      <c r="AY632" s="18" t="s">
        <v>121</v>
      </c>
      <c r="BE632" s="157">
        <f>IF(N632="základní",J632,0)</f>
        <v>0</v>
      </c>
      <c r="BF632" s="157">
        <f>IF(N632="snížená",J632,0)</f>
        <v>0</v>
      </c>
      <c r="BG632" s="157">
        <f>IF(N632="zákl. přenesená",J632,0)</f>
        <v>0</v>
      </c>
      <c r="BH632" s="157">
        <f>IF(N632="sníž. přenesená",J632,0)</f>
        <v>0</v>
      </c>
      <c r="BI632" s="157">
        <f>IF(N632="nulová",J632,0)</f>
        <v>0</v>
      </c>
      <c r="BJ632" s="18" t="s">
        <v>85</v>
      </c>
      <c r="BK632" s="157">
        <f>ROUND(I632*H632,2)</f>
        <v>0</v>
      </c>
      <c r="BL632" s="18" t="s">
        <v>274</v>
      </c>
      <c r="BM632" s="156" t="s">
        <v>1294</v>
      </c>
    </row>
    <row r="633" spans="1:65" s="2" customFormat="1" ht="24.2" customHeight="1">
      <c r="A633" s="33"/>
      <c r="B633" s="144"/>
      <c r="C633" s="145" t="s">
        <v>1295</v>
      </c>
      <c r="D633" s="145" t="s">
        <v>124</v>
      </c>
      <c r="E633" s="146" t="s">
        <v>1296</v>
      </c>
      <c r="F633" s="147" t="s">
        <v>1297</v>
      </c>
      <c r="G633" s="148" t="s">
        <v>235</v>
      </c>
      <c r="H633" s="149">
        <v>0.23400000000000001</v>
      </c>
      <c r="I633" s="150"/>
      <c r="J633" s="151">
        <f>ROUND(I633*H633,2)</f>
        <v>0</v>
      </c>
      <c r="K633" s="147" t="s">
        <v>128</v>
      </c>
      <c r="L633" s="34"/>
      <c r="M633" s="208" t="s">
        <v>1</v>
      </c>
      <c r="N633" s="209" t="s">
        <v>42</v>
      </c>
      <c r="O633" s="165"/>
      <c r="P633" s="210">
        <f>O633*H633</f>
        <v>0</v>
      </c>
      <c r="Q633" s="210">
        <v>0</v>
      </c>
      <c r="R633" s="210">
        <f>Q633*H633</f>
        <v>0</v>
      </c>
      <c r="S633" s="210">
        <v>0</v>
      </c>
      <c r="T633" s="211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56" t="s">
        <v>274</v>
      </c>
      <c r="AT633" s="156" t="s">
        <v>124</v>
      </c>
      <c r="AU633" s="156" t="s">
        <v>87</v>
      </c>
      <c r="AY633" s="18" t="s">
        <v>121</v>
      </c>
      <c r="BE633" s="157">
        <f>IF(N633="základní",J633,0)</f>
        <v>0</v>
      </c>
      <c r="BF633" s="157">
        <f>IF(N633="snížená",J633,0)</f>
        <v>0</v>
      </c>
      <c r="BG633" s="157">
        <f>IF(N633="zákl. přenesená",J633,0)</f>
        <v>0</v>
      </c>
      <c r="BH633" s="157">
        <f>IF(N633="sníž. přenesená",J633,0)</f>
        <v>0</v>
      </c>
      <c r="BI633" s="157">
        <f>IF(N633="nulová",J633,0)</f>
        <v>0</v>
      </c>
      <c r="BJ633" s="18" t="s">
        <v>85</v>
      </c>
      <c r="BK633" s="157">
        <f>ROUND(I633*H633,2)</f>
        <v>0</v>
      </c>
      <c r="BL633" s="18" t="s">
        <v>274</v>
      </c>
      <c r="BM633" s="156" t="s">
        <v>1298</v>
      </c>
    </row>
    <row r="634" spans="1:65" s="2" customFormat="1" ht="6.95" customHeight="1">
      <c r="A634" s="33"/>
      <c r="B634" s="48"/>
      <c r="C634" s="49"/>
      <c r="D634" s="49"/>
      <c r="E634" s="49"/>
      <c r="F634" s="49"/>
      <c r="G634" s="49"/>
      <c r="H634" s="49"/>
      <c r="I634" s="49"/>
      <c r="J634" s="49"/>
      <c r="K634" s="49"/>
      <c r="L634" s="34"/>
      <c r="M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</row>
  </sheetData>
  <autoFilter ref="C145:K633"/>
  <mergeCells count="9">
    <mergeCell ref="E87:H87"/>
    <mergeCell ref="E136:H136"/>
    <mergeCell ref="E138:H13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00 - Vedlejší a ostatní n...</vt:lpstr>
      <vt:lpstr>01 - Půdní vestavba učeben</vt:lpstr>
      <vt:lpstr>'00 - Vedlejší a ostatní n...'!Názvy_tisku</vt:lpstr>
      <vt:lpstr>'01 - Půdní vestavba učeben'!Názvy_tisku</vt:lpstr>
      <vt:lpstr>'Rekapitulace stavby'!Názvy_tisku</vt:lpstr>
      <vt:lpstr>'00 - Vedlejší a ostatní n...'!Oblast_tisku</vt:lpstr>
      <vt:lpstr>'01 - Půdní vestavba učeben'!Oblast_tisku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Aleš Vojtěch</cp:lastModifiedBy>
  <dcterms:created xsi:type="dcterms:W3CDTF">2022-11-21T13:05:01Z</dcterms:created>
  <dcterms:modified xsi:type="dcterms:W3CDTF">2022-11-21T13:06:40Z</dcterms:modified>
</cp:coreProperties>
</file>